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3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53.xml" ContentType="application/vnd.ms-excel.controlproperties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07-LKSV\LMS\2021\"/>
    </mc:Choice>
  </mc:AlternateContent>
  <xr:revisionPtr revIDLastSave="0" documentId="13_ncr:1_{C1BB90A5-2D3B-4265-9164-F67BD73EBF22}" xr6:coauthVersionLast="46" xr6:coauthVersionMax="46" xr10:uidLastSave="{00000000-0000-0000-0000-000000000000}"/>
  <workbookProtection workbookPassword="CEAA" lockStructure="1"/>
  <bookViews>
    <workbookView xWindow="10470" yWindow="405" windowWidth="25095" windowHeight="20595" tabRatio="850" xr2:uid="{00000000-000D-0000-FFFF-FFFF00000000}"/>
  </bookViews>
  <sheets>
    <sheet name="Anweisung" sheetId="14" r:id="rId1"/>
    <sheet name="Muster" sheetId="6" r:id="rId2"/>
    <sheet name="Anm_Gewehr" sheetId="1" r:id="rId3"/>
    <sheet name="Gewehr_Liste" sheetId="5" r:id="rId4"/>
    <sheet name="Anm_Pistole" sheetId="11" r:id="rId5"/>
    <sheet name="Pistole_Liste" sheetId="12" r:id="rId6"/>
    <sheet name="Anm_Gewehr_Papier" sheetId="15" state="hidden" r:id="rId7"/>
    <sheet name="Anm_Pistole_Papier" sheetId="16" state="hidden" r:id="rId8"/>
    <sheet name="Daten" sheetId="4" state="hidden" r:id="rId9"/>
    <sheet name="DataLKSV_Gewehr" sheetId="7" state="hidden" r:id="rId10"/>
    <sheet name="AnmeLKSV_Gewehr" sheetId="10" state="hidden" r:id="rId11"/>
    <sheet name="DataLKSV_Pistole" sheetId="8" state="hidden" r:id="rId12"/>
    <sheet name="AnmeLKSV_Pistole" sheetId="9" state="hidden" r:id="rId13"/>
  </sheets>
  <definedNames>
    <definedName name="_xlnm.Print_Area" localSheetId="2">Anm_Gewehr!$A:$I</definedName>
    <definedName name="_xlnm.Print_Area" localSheetId="6">Anm_Gewehr_Papier!$A:$I</definedName>
    <definedName name="_xlnm.Print_Area" localSheetId="4">Anm_Pistole!$A:$H</definedName>
    <definedName name="_xlnm.Print_Area" localSheetId="7">Anm_Pistole_Papier!$A:$G</definedName>
    <definedName name="_xlnm.Print_Area" localSheetId="3">Gewehr_Liste!$A:$I</definedName>
    <definedName name="_xlnm.Print_Area" localSheetId="5">Pistole_Liste!$A:$H</definedName>
  </definedNames>
  <calcPr calcId="191029" concurrentCalc="0"/>
</workbook>
</file>

<file path=xl/calcChain.xml><?xml version="1.0" encoding="utf-8"?>
<calcChain xmlns="http://schemas.openxmlformats.org/spreadsheetml/2006/main">
  <c r="F2" i="10" l="1"/>
  <c r="G2" i="10"/>
  <c r="H2" i="10"/>
  <c r="I2" i="10"/>
  <c r="J2" i="10"/>
  <c r="K2" i="10"/>
  <c r="L2" i="10"/>
  <c r="M21" i="1"/>
  <c r="D21" i="1"/>
  <c r="M19" i="5"/>
  <c r="N21" i="1"/>
  <c r="H21" i="1"/>
  <c r="H19" i="5"/>
  <c r="N19" i="5"/>
  <c r="K19" i="5"/>
  <c r="M22" i="1"/>
  <c r="D22" i="1"/>
  <c r="M20" i="5"/>
  <c r="N22" i="1"/>
  <c r="H22" i="1"/>
  <c r="H20" i="5"/>
  <c r="N20" i="5"/>
  <c r="K20" i="5"/>
  <c r="M23" i="1"/>
  <c r="D23" i="1"/>
  <c r="M21" i="5"/>
  <c r="N23" i="1"/>
  <c r="H23" i="1"/>
  <c r="H21" i="5"/>
  <c r="N21" i="5"/>
  <c r="K21" i="5"/>
  <c r="M24" i="1"/>
  <c r="D24" i="1"/>
  <c r="M22" i="5"/>
  <c r="N24" i="1"/>
  <c r="H24" i="1"/>
  <c r="H22" i="5"/>
  <c r="N22" i="5"/>
  <c r="K22" i="5"/>
  <c r="M25" i="1"/>
  <c r="D25" i="1"/>
  <c r="M23" i="5"/>
  <c r="N25" i="1"/>
  <c r="H25" i="1"/>
  <c r="H23" i="5"/>
  <c r="N23" i="5"/>
  <c r="K23" i="5"/>
  <c r="M26" i="1"/>
  <c r="D26" i="1"/>
  <c r="M24" i="5"/>
  <c r="N26" i="1"/>
  <c r="H26" i="1"/>
  <c r="H24" i="5"/>
  <c r="N24" i="5"/>
  <c r="K24" i="5"/>
  <c r="M27" i="1"/>
  <c r="D27" i="1"/>
  <c r="M25" i="5"/>
  <c r="N27" i="1"/>
  <c r="H27" i="1"/>
  <c r="H25" i="5"/>
  <c r="N25" i="5"/>
  <c r="K25" i="5"/>
  <c r="M28" i="1"/>
  <c r="D28" i="1"/>
  <c r="M26" i="5"/>
  <c r="N28" i="1"/>
  <c r="H28" i="1"/>
  <c r="H26" i="5"/>
  <c r="N26" i="5"/>
  <c r="K26" i="5"/>
  <c r="M29" i="1"/>
  <c r="D29" i="1"/>
  <c r="M27" i="5"/>
  <c r="N29" i="1"/>
  <c r="H29" i="1"/>
  <c r="H27" i="5"/>
  <c r="N27" i="5"/>
  <c r="K27" i="5"/>
  <c r="M30" i="1"/>
  <c r="D30" i="1"/>
  <c r="M28" i="5"/>
  <c r="N30" i="1"/>
  <c r="H30" i="1"/>
  <c r="H28" i="5"/>
  <c r="N28" i="5"/>
  <c r="K28" i="5"/>
  <c r="M31" i="1"/>
  <c r="D31" i="1"/>
  <c r="M29" i="5"/>
  <c r="N31" i="1"/>
  <c r="H31" i="1"/>
  <c r="H29" i="5"/>
  <c r="N29" i="5"/>
  <c r="K29" i="5"/>
  <c r="M32" i="1"/>
  <c r="D32" i="1"/>
  <c r="M30" i="5"/>
  <c r="N32" i="1"/>
  <c r="H32" i="1"/>
  <c r="H30" i="5"/>
  <c r="N30" i="5"/>
  <c r="K30" i="5"/>
  <c r="M33" i="1"/>
  <c r="D33" i="1"/>
  <c r="M31" i="5"/>
  <c r="N33" i="1"/>
  <c r="H33" i="1"/>
  <c r="H31" i="5"/>
  <c r="N31" i="5"/>
  <c r="K31" i="5"/>
  <c r="M34" i="1"/>
  <c r="D34" i="1"/>
  <c r="M32" i="5"/>
  <c r="N34" i="1"/>
  <c r="H34" i="1"/>
  <c r="H32" i="5"/>
  <c r="N32" i="5"/>
  <c r="K32" i="5"/>
  <c r="M35" i="1"/>
  <c r="D35" i="1"/>
  <c r="M33" i="5"/>
  <c r="N35" i="1"/>
  <c r="H35" i="1"/>
  <c r="H33" i="5"/>
  <c r="N33" i="5"/>
  <c r="K33" i="5"/>
  <c r="M36" i="1"/>
  <c r="D36" i="1"/>
  <c r="M34" i="5"/>
  <c r="N36" i="1"/>
  <c r="H36" i="1"/>
  <c r="H34" i="5"/>
  <c r="N34" i="5"/>
  <c r="K34" i="5"/>
  <c r="M37" i="1"/>
  <c r="D37" i="1"/>
  <c r="M35" i="5"/>
  <c r="N37" i="1"/>
  <c r="H37" i="1"/>
  <c r="H35" i="5"/>
  <c r="N35" i="5"/>
  <c r="K35" i="5"/>
  <c r="M38" i="1"/>
  <c r="D38" i="1"/>
  <c r="M36" i="5"/>
  <c r="N38" i="1"/>
  <c r="H38" i="1"/>
  <c r="H36" i="5"/>
  <c r="N36" i="5"/>
  <c r="K36" i="5"/>
  <c r="M39" i="1"/>
  <c r="D39" i="1"/>
  <c r="M37" i="5"/>
  <c r="N39" i="1"/>
  <c r="H39" i="1"/>
  <c r="H37" i="5"/>
  <c r="N37" i="5"/>
  <c r="K37" i="5"/>
  <c r="M40" i="1"/>
  <c r="D40" i="1"/>
  <c r="M38" i="5"/>
  <c r="N40" i="1"/>
  <c r="H40" i="1"/>
  <c r="H38" i="5"/>
  <c r="N38" i="5"/>
  <c r="K38" i="5"/>
  <c r="M41" i="1"/>
  <c r="D41" i="1"/>
  <c r="M39" i="5"/>
  <c r="N41" i="1"/>
  <c r="H41" i="1"/>
  <c r="H39" i="5"/>
  <c r="N39" i="5"/>
  <c r="K39" i="5"/>
  <c r="M42" i="1"/>
  <c r="D42" i="1"/>
  <c r="M40" i="5"/>
  <c r="N42" i="1"/>
  <c r="H42" i="1"/>
  <c r="H40" i="5"/>
  <c r="N40" i="5"/>
  <c r="K40" i="5"/>
  <c r="M43" i="1"/>
  <c r="D43" i="1"/>
  <c r="M41" i="5"/>
  <c r="N43" i="1"/>
  <c r="H43" i="1"/>
  <c r="H41" i="5"/>
  <c r="N41" i="5"/>
  <c r="K41" i="5"/>
  <c r="M44" i="1"/>
  <c r="D44" i="1"/>
  <c r="M42" i="5"/>
  <c r="N44" i="1"/>
  <c r="H44" i="1"/>
  <c r="H42" i="5"/>
  <c r="N42" i="5"/>
  <c r="K42" i="5"/>
  <c r="M45" i="1"/>
  <c r="D45" i="1"/>
  <c r="M43" i="5"/>
  <c r="N45" i="1"/>
  <c r="H45" i="1"/>
  <c r="H43" i="5"/>
  <c r="N43" i="5"/>
  <c r="K43" i="5"/>
  <c r="M2" i="10"/>
  <c r="N2" i="10"/>
  <c r="O2" i="10"/>
  <c r="P2" i="10"/>
  <c r="E9" i="1"/>
  <c r="L22" i="1"/>
  <c r="L21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21" i="11"/>
  <c r="E9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21" i="11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19" i="12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G19" i="5"/>
  <c r="T3" i="7"/>
  <c r="T4" i="7"/>
  <c r="T5" i="7"/>
  <c r="T6" i="7"/>
  <c r="T9" i="7"/>
  <c r="T10" i="7"/>
  <c r="T12" i="7"/>
  <c r="T13" i="7"/>
  <c r="T16" i="7"/>
  <c r="T17" i="7"/>
  <c r="T18" i="7"/>
  <c r="T19" i="7"/>
  <c r="T20" i="7"/>
  <c r="T21" i="7"/>
  <c r="T22" i="7"/>
  <c r="T23" i="7"/>
  <c r="T25" i="7"/>
  <c r="T26" i="7"/>
  <c r="T2" i="7"/>
  <c r="G20" i="5"/>
  <c r="G3" i="7"/>
  <c r="G21" i="5"/>
  <c r="G4" i="7"/>
  <c r="G22" i="5"/>
  <c r="G5" i="7"/>
  <c r="G23" i="5"/>
  <c r="G6" i="7"/>
  <c r="G24" i="5"/>
  <c r="G7" i="7"/>
  <c r="G25" i="5"/>
  <c r="G8" i="7"/>
  <c r="G26" i="5"/>
  <c r="G27" i="5"/>
  <c r="G10" i="7"/>
  <c r="G28" i="5"/>
  <c r="G11" i="7"/>
  <c r="G29" i="5"/>
  <c r="G12" i="7"/>
  <c r="G30" i="5"/>
  <c r="G13" i="7"/>
  <c r="G31" i="5"/>
  <c r="G14" i="7"/>
  <c r="G32" i="5"/>
  <c r="G33" i="5"/>
  <c r="G34" i="5"/>
  <c r="G17" i="7"/>
  <c r="G35" i="5"/>
  <c r="G18" i="7"/>
  <c r="G36" i="5"/>
  <c r="G19" i="7"/>
  <c r="G37" i="5"/>
  <c r="G20" i="7"/>
  <c r="G38" i="5"/>
  <c r="G39" i="5"/>
  <c r="G22" i="7"/>
  <c r="G40" i="5"/>
  <c r="G41" i="5"/>
  <c r="G42" i="5"/>
  <c r="G43" i="5"/>
  <c r="G26" i="7"/>
  <c r="G2" i="7"/>
  <c r="T7" i="7"/>
  <c r="E33" i="16"/>
  <c r="E38" i="15"/>
  <c r="B30" i="5"/>
  <c r="B13" i="7"/>
  <c r="C46" i="12"/>
  <c r="C45" i="12"/>
  <c r="C46" i="5"/>
  <c r="C45" i="5"/>
  <c r="D22" i="11"/>
  <c r="D23" i="11"/>
  <c r="D21" i="12"/>
  <c r="D4" i="8"/>
  <c r="D25" i="11"/>
  <c r="D23" i="12"/>
  <c r="D6" i="8"/>
  <c r="D27" i="11"/>
  <c r="D25" i="12"/>
  <c r="D8" i="8"/>
  <c r="D28" i="11"/>
  <c r="D29" i="11"/>
  <c r="D31" i="11"/>
  <c r="D29" i="12"/>
  <c r="D12" i="8"/>
  <c r="D32" i="11"/>
  <c r="D30" i="12"/>
  <c r="D13" i="8"/>
  <c r="D33" i="11"/>
  <c r="D31" i="12"/>
  <c r="D14" i="8"/>
  <c r="D35" i="11"/>
  <c r="D33" i="12"/>
  <c r="D16" i="8"/>
  <c r="D36" i="11"/>
  <c r="D37" i="11"/>
  <c r="D35" i="12"/>
  <c r="D18" i="8"/>
  <c r="D39" i="11"/>
  <c r="D37" i="12"/>
  <c r="D20" i="8"/>
  <c r="D40" i="11"/>
  <c r="D38" i="12"/>
  <c r="D21" i="8"/>
  <c r="D43" i="11"/>
  <c r="D41" i="12"/>
  <c r="D24" i="8"/>
  <c r="D44" i="11"/>
  <c r="D42" i="12"/>
  <c r="D25" i="8"/>
  <c r="D45" i="11"/>
  <c r="D43" i="12"/>
  <c r="D26" i="8"/>
  <c r="D9" i="12"/>
  <c r="D21" i="11"/>
  <c r="D19" i="12"/>
  <c r="E9" i="6"/>
  <c r="D15" i="14"/>
  <c r="D14" i="14"/>
  <c r="E9" i="16"/>
  <c r="J21" i="16"/>
  <c r="K21" i="16"/>
  <c r="K22" i="16"/>
  <c r="D22" i="16"/>
  <c r="J22" i="16"/>
  <c r="K23" i="16"/>
  <c r="D23" i="16"/>
  <c r="J23" i="16"/>
  <c r="K24" i="16"/>
  <c r="D24" i="16"/>
  <c r="J24" i="16"/>
  <c r="K25" i="16"/>
  <c r="D25" i="16"/>
  <c r="J25" i="16"/>
  <c r="K26" i="16"/>
  <c r="D26" i="16"/>
  <c r="J26" i="16"/>
  <c r="K27" i="16"/>
  <c r="D27" i="16"/>
  <c r="J27" i="16"/>
  <c r="K28" i="16"/>
  <c r="D28" i="16"/>
  <c r="J28" i="16"/>
  <c r="K29" i="16"/>
  <c r="D29" i="16"/>
  <c r="J29" i="16"/>
  <c r="K30" i="16"/>
  <c r="D30" i="16"/>
  <c r="J30" i="16"/>
  <c r="C36" i="16"/>
  <c r="K41" i="16"/>
  <c r="D41" i="16"/>
  <c r="J41" i="16"/>
  <c r="K42" i="16"/>
  <c r="D42" i="16"/>
  <c r="J42" i="16"/>
  <c r="K43" i="16"/>
  <c r="D43" i="16"/>
  <c r="J43" i="16"/>
  <c r="K44" i="16"/>
  <c r="D44" i="16"/>
  <c r="J44" i="16"/>
  <c r="K45" i="16"/>
  <c r="D45" i="16"/>
  <c r="J45" i="16"/>
  <c r="K46" i="16"/>
  <c r="D46" i="16"/>
  <c r="J46" i="16"/>
  <c r="K47" i="16"/>
  <c r="D47" i="16"/>
  <c r="J47" i="16"/>
  <c r="K48" i="16"/>
  <c r="D48" i="16"/>
  <c r="J48" i="16"/>
  <c r="K49" i="16"/>
  <c r="D49" i="16"/>
  <c r="J49" i="16"/>
  <c r="K50" i="16"/>
  <c r="D50" i="16"/>
  <c r="J50" i="16"/>
  <c r="F10" i="14"/>
  <c r="I32" i="5"/>
  <c r="V15" i="7"/>
  <c r="I33" i="5"/>
  <c r="V16" i="7"/>
  <c r="I34" i="5"/>
  <c r="V17" i="7"/>
  <c r="I35" i="5"/>
  <c r="V18" i="7"/>
  <c r="I36" i="5"/>
  <c r="I37" i="5"/>
  <c r="V20" i="7"/>
  <c r="I38" i="5"/>
  <c r="V21" i="7"/>
  <c r="I39" i="5"/>
  <c r="V22" i="7"/>
  <c r="I40" i="5"/>
  <c r="V23" i="7"/>
  <c r="I41" i="5"/>
  <c r="V24" i="7"/>
  <c r="I42" i="5"/>
  <c r="V25" i="7"/>
  <c r="I43" i="5"/>
  <c r="V26" i="7"/>
  <c r="I31" i="5"/>
  <c r="V14" i="7"/>
  <c r="I30" i="5"/>
  <c r="V13" i="7"/>
  <c r="I20" i="5"/>
  <c r="V3" i="7"/>
  <c r="I21" i="5"/>
  <c r="V4" i="7"/>
  <c r="I22" i="5"/>
  <c r="V5" i="7"/>
  <c r="I23" i="5"/>
  <c r="V6" i="7"/>
  <c r="I24" i="5"/>
  <c r="V7" i="7"/>
  <c r="I25" i="5"/>
  <c r="V8" i="7"/>
  <c r="I26" i="5"/>
  <c r="V9" i="7"/>
  <c r="I27" i="5"/>
  <c r="V10" i="7"/>
  <c r="I28" i="5"/>
  <c r="V11" i="7"/>
  <c r="I29" i="5"/>
  <c r="E9" i="15"/>
  <c r="L21" i="15"/>
  <c r="M21" i="15"/>
  <c r="M22" i="15"/>
  <c r="D22" i="15"/>
  <c r="L22" i="15"/>
  <c r="M23" i="15"/>
  <c r="D23" i="15"/>
  <c r="L23" i="15"/>
  <c r="M24" i="15"/>
  <c r="D24" i="15"/>
  <c r="L24" i="15"/>
  <c r="M25" i="15"/>
  <c r="D25" i="15"/>
  <c r="L25" i="15"/>
  <c r="M26" i="15"/>
  <c r="D26" i="15"/>
  <c r="L26" i="15"/>
  <c r="M27" i="15"/>
  <c r="D27" i="15"/>
  <c r="L27" i="15"/>
  <c r="M28" i="15"/>
  <c r="D28" i="15"/>
  <c r="L28" i="15"/>
  <c r="M29" i="15"/>
  <c r="D29" i="15"/>
  <c r="L29" i="15"/>
  <c r="M30" i="15"/>
  <c r="D30" i="15"/>
  <c r="L30" i="15"/>
  <c r="M31" i="15"/>
  <c r="D31" i="15"/>
  <c r="L31" i="15"/>
  <c r="M32" i="15"/>
  <c r="D32" i="15"/>
  <c r="L32" i="15"/>
  <c r="C41" i="15"/>
  <c r="M46" i="15"/>
  <c r="D46" i="15"/>
  <c r="L46" i="15"/>
  <c r="M47" i="15"/>
  <c r="D47" i="15"/>
  <c r="L47" i="15"/>
  <c r="M48" i="15"/>
  <c r="D48" i="15"/>
  <c r="L48" i="15"/>
  <c r="M49" i="15"/>
  <c r="D49" i="15"/>
  <c r="L49" i="15"/>
  <c r="M50" i="15"/>
  <c r="D50" i="15"/>
  <c r="L50" i="15"/>
  <c r="M51" i="15"/>
  <c r="D51" i="15"/>
  <c r="L51" i="15"/>
  <c r="M52" i="15"/>
  <c r="D52" i="15"/>
  <c r="L52" i="15"/>
  <c r="M53" i="15"/>
  <c r="D53" i="15"/>
  <c r="L53" i="15"/>
  <c r="M54" i="15"/>
  <c r="D54" i="15"/>
  <c r="L54" i="15"/>
  <c r="M55" i="15"/>
  <c r="D55" i="15"/>
  <c r="L55" i="15"/>
  <c r="M56" i="15"/>
  <c r="D56" i="15"/>
  <c r="L56" i="15"/>
  <c r="M57" i="15"/>
  <c r="D57" i="15"/>
  <c r="L57" i="15"/>
  <c r="M58" i="15"/>
  <c r="D58" i="15"/>
  <c r="L58" i="15"/>
  <c r="B20" i="12"/>
  <c r="B3" i="8"/>
  <c r="C3" i="8"/>
  <c r="D20" i="12"/>
  <c r="D3" i="8"/>
  <c r="E20" i="12"/>
  <c r="E3" i="8"/>
  <c r="F20" i="12"/>
  <c r="F3" i="8"/>
  <c r="C12" i="12"/>
  <c r="Q7" i="8"/>
  <c r="G20" i="12"/>
  <c r="R3" i="8"/>
  <c r="B21" i="12"/>
  <c r="C4" i="8"/>
  <c r="E21" i="12"/>
  <c r="E4" i="8"/>
  <c r="F21" i="12"/>
  <c r="F4" i="8"/>
  <c r="G21" i="12"/>
  <c r="R4" i="8"/>
  <c r="B22" i="12"/>
  <c r="J22" i="12"/>
  <c r="C5" i="8"/>
  <c r="D24" i="11"/>
  <c r="D22" i="12"/>
  <c r="D5" i="8"/>
  <c r="E22" i="12"/>
  <c r="E5" i="8"/>
  <c r="F22" i="12"/>
  <c r="F5" i="8"/>
  <c r="G22" i="12"/>
  <c r="R5" i="8"/>
  <c r="B23" i="12"/>
  <c r="B6" i="8"/>
  <c r="C6" i="8"/>
  <c r="E23" i="12"/>
  <c r="E6" i="8"/>
  <c r="F23" i="12"/>
  <c r="F6" i="8"/>
  <c r="G23" i="12"/>
  <c r="R6" i="8"/>
  <c r="B24" i="12"/>
  <c r="B7" i="8"/>
  <c r="C7" i="8"/>
  <c r="D26" i="11"/>
  <c r="D24" i="12"/>
  <c r="D7" i="8"/>
  <c r="E24" i="12"/>
  <c r="E7" i="8"/>
  <c r="F24" i="12"/>
  <c r="F7" i="8"/>
  <c r="G24" i="12"/>
  <c r="R7" i="8"/>
  <c r="B25" i="12"/>
  <c r="C8" i="8"/>
  <c r="E25" i="12"/>
  <c r="E8" i="8"/>
  <c r="F25" i="12"/>
  <c r="F8" i="8"/>
  <c r="G25" i="12"/>
  <c r="R8" i="8"/>
  <c r="B26" i="12"/>
  <c r="B9" i="8"/>
  <c r="C9" i="8"/>
  <c r="D26" i="12"/>
  <c r="D9" i="8"/>
  <c r="E26" i="12"/>
  <c r="E9" i="8"/>
  <c r="F26" i="12"/>
  <c r="F9" i="8"/>
  <c r="G26" i="12"/>
  <c r="R9" i="8"/>
  <c r="B27" i="12"/>
  <c r="C10" i="8"/>
  <c r="D27" i="12"/>
  <c r="D10" i="8"/>
  <c r="E27" i="12"/>
  <c r="E10" i="8"/>
  <c r="F27" i="12"/>
  <c r="F10" i="8"/>
  <c r="G27" i="12"/>
  <c r="R10" i="8"/>
  <c r="B28" i="12"/>
  <c r="J28" i="12"/>
  <c r="B11" i="8"/>
  <c r="C11" i="8"/>
  <c r="D30" i="11"/>
  <c r="D28" i="12"/>
  <c r="D11" i="8"/>
  <c r="E28" i="12"/>
  <c r="E11" i="8"/>
  <c r="F28" i="12"/>
  <c r="F11" i="8"/>
  <c r="G28" i="12"/>
  <c r="R11" i="8"/>
  <c r="B29" i="12"/>
  <c r="B12" i="8"/>
  <c r="C12" i="8"/>
  <c r="E29" i="12"/>
  <c r="E12" i="8"/>
  <c r="F29" i="12"/>
  <c r="F12" i="8"/>
  <c r="G29" i="12"/>
  <c r="R12" i="8"/>
  <c r="B30" i="12"/>
  <c r="B13" i="8"/>
  <c r="C13" i="8"/>
  <c r="E30" i="12"/>
  <c r="E13" i="8"/>
  <c r="F30" i="12"/>
  <c r="F13" i="8"/>
  <c r="G30" i="12"/>
  <c r="R13" i="8"/>
  <c r="B31" i="12"/>
  <c r="B14" i="8"/>
  <c r="C14" i="8"/>
  <c r="E31" i="12"/>
  <c r="E14" i="8"/>
  <c r="F31" i="12"/>
  <c r="F14" i="8"/>
  <c r="G31" i="12"/>
  <c r="R14" i="8"/>
  <c r="B32" i="12"/>
  <c r="C15" i="8"/>
  <c r="D34" i="11"/>
  <c r="D32" i="12"/>
  <c r="D15" i="8"/>
  <c r="E32" i="12"/>
  <c r="E15" i="8"/>
  <c r="F32" i="12"/>
  <c r="F15" i="8"/>
  <c r="G32" i="12"/>
  <c r="R15" i="8"/>
  <c r="B33" i="12"/>
  <c r="B16" i="8"/>
  <c r="C16" i="8"/>
  <c r="E33" i="12"/>
  <c r="E16" i="8"/>
  <c r="F33" i="12"/>
  <c r="F16" i="8"/>
  <c r="G33" i="12"/>
  <c r="R16" i="8"/>
  <c r="B34" i="12"/>
  <c r="B17" i="8"/>
  <c r="C17" i="8"/>
  <c r="D34" i="12"/>
  <c r="D17" i="8"/>
  <c r="E34" i="12"/>
  <c r="E17" i="8"/>
  <c r="F34" i="12"/>
  <c r="F17" i="8"/>
  <c r="G34" i="12"/>
  <c r="R17" i="8"/>
  <c r="B35" i="12"/>
  <c r="C18" i="8"/>
  <c r="E35" i="12"/>
  <c r="E18" i="8"/>
  <c r="F35" i="12"/>
  <c r="F18" i="8"/>
  <c r="G35" i="12"/>
  <c r="R18" i="8"/>
  <c r="B36" i="12"/>
  <c r="B19" i="8"/>
  <c r="C19" i="8"/>
  <c r="D38" i="11"/>
  <c r="D36" i="12"/>
  <c r="D19" i="8"/>
  <c r="E36" i="12"/>
  <c r="E19" i="8"/>
  <c r="F36" i="12"/>
  <c r="F19" i="8"/>
  <c r="G36" i="12"/>
  <c r="R19" i="8"/>
  <c r="B37" i="12"/>
  <c r="B20" i="8"/>
  <c r="C20" i="8"/>
  <c r="E37" i="12"/>
  <c r="E20" i="8"/>
  <c r="F37" i="12"/>
  <c r="F20" i="8"/>
  <c r="G37" i="12"/>
  <c r="R20" i="8"/>
  <c r="B38" i="12"/>
  <c r="B21" i="8"/>
  <c r="C21" i="8"/>
  <c r="E38" i="12"/>
  <c r="E21" i="8"/>
  <c r="F38" i="12"/>
  <c r="F21" i="8"/>
  <c r="G38" i="12"/>
  <c r="R21" i="8"/>
  <c r="B39" i="12"/>
  <c r="C22" i="8"/>
  <c r="D41" i="11"/>
  <c r="D39" i="12"/>
  <c r="D22" i="8"/>
  <c r="E39" i="12"/>
  <c r="E22" i="8"/>
  <c r="F39" i="12"/>
  <c r="F22" i="8"/>
  <c r="G39" i="12"/>
  <c r="R22" i="8"/>
  <c r="B40" i="12"/>
  <c r="B23" i="8"/>
  <c r="C23" i="8"/>
  <c r="D42" i="11"/>
  <c r="D40" i="12"/>
  <c r="D23" i="8"/>
  <c r="E40" i="12"/>
  <c r="E23" i="8"/>
  <c r="F40" i="12"/>
  <c r="F23" i="8"/>
  <c r="G40" i="12"/>
  <c r="R23" i="8"/>
  <c r="B41" i="12"/>
  <c r="B24" i="8"/>
  <c r="C24" i="8"/>
  <c r="E41" i="12"/>
  <c r="E24" i="8"/>
  <c r="F41" i="12"/>
  <c r="F24" i="8"/>
  <c r="G41" i="12"/>
  <c r="R24" i="8"/>
  <c r="B42" i="12"/>
  <c r="B25" i="8"/>
  <c r="C25" i="8"/>
  <c r="E42" i="12"/>
  <c r="E25" i="8"/>
  <c r="F42" i="12"/>
  <c r="F25" i="8"/>
  <c r="G42" i="12"/>
  <c r="R25" i="8"/>
  <c r="B43" i="12"/>
  <c r="J43" i="12"/>
  <c r="C26" i="8"/>
  <c r="E43" i="12"/>
  <c r="E26" i="8"/>
  <c r="F43" i="12"/>
  <c r="F26" i="8"/>
  <c r="G43" i="12"/>
  <c r="R26" i="8"/>
  <c r="G19" i="12"/>
  <c r="R2" i="8"/>
  <c r="C2" i="8"/>
  <c r="E19" i="12"/>
  <c r="E2" i="8"/>
  <c r="F19" i="12"/>
  <c r="F2" i="8"/>
  <c r="B19" i="12"/>
  <c r="B2" i="8"/>
  <c r="J26" i="12"/>
  <c r="J38" i="12"/>
  <c r="J42" i="12"/>
  <c r="D29" i="5"/>
  <c r="D12" i="7"/>
  <c r="G14" i="12"/>
  <c r="M2" i="9"/>
  <c r="X2" i="10"/>
  <c r="W2" i="10"/>
  <c r="O2" i="9"/>
  <c r="N2" i="9"/>
  <c r="G13" i="12"/>
  <c r="L2" i="9"/>
  <c r="C15" i="12"/>
  <c r="K2" i="9"/>
  <c r="J2" i="9"/>
  <c r="C13" i="12"/>
  <c r="I2" i="9"/>
  <c r="G15" i="12"/>
  <c r="C14" i="12"/>
  <c r="G12" i="12"/>
  <c r="B20" i="5"/>
  <c r="B3" i="7"/>
  <c r="C3" i="7"/>
  <c r="E20" i="5"/>
  <c r="E3" i="7"/>
  <c r="F20" i="5"/>
  <c r="F3" i="7"/>
  <c r="C12" i="5"/>
  <c r="U19" i="7"/>
  <c r="B21" i="5"/>
  <c r="B4" i="7"/>
  <c r="C4" i="7"/>
  <c r="E21" i="5"/>
  <c r="E4" i="7"/>
  <c r="F21" i="5"/>
  <c r="F4" i="7"/>
  <c r="B22" i="5"/>
  <c r="B5" i="7"/>
  <c r="C5" i="7"/>
  <c r="E22" i="5"/>
  <c r="E5" i="7"/>
  <c r="F22" i="5"/>
  <c r="F5" i="7"/>
  <c r="B23" i="5"/>
  <c r="B6" i="7"/>
  <c r="C6" i="7"/>
  <c r="E23" i="5"/>
  <c r="E6" i="7"/>
  <c r="F23" i="5"/>
  <c r="F6" i="7"/>
  <c r="B24" i="5"/>
  <c r="B7" i="7"/>
  <c r="C7" i="7"/>
  <c r="E24" i="5"/>
  <c r="E7" i="7"/>
  <c r="F24" i="5"/>
  <c r="F7" i="7"/>
  <c r="B25" i="5"/>
  <c r="B8" i="7"/>
  <c r="C8" i="7"/>
  <c r="E25" i="5"/>
  <c r="E8" i="7"/>
  <c r="F25" i="5"/>
  <c r="F8" i="7"/>
  <c r="B26" i="5"/>
  <c r="B9" i="7"/>
  <c r="C9" i="7"/>
  <c r="E26" i="5"/>
  <c r="E9" i="7"/>
  <c r="F26" i="5"/>
  <c r="F9" i="7"/>
  <c r="B27" i="5"/>
  <c r="B10" i="7"/>
  <c r="C10" i="7"/>
  <c r="E27" i="5"/>
  <c r="E10" i="7"/>
  <c r="F27" i="5"/>
  <c r="F10" i="7"/>
  <c r="B28" i="5"/>
  <c r="B11" i="7"/>
  <c r="C11" i="7"/>
  <c r="E28" i="5"/>
  <c r="E11" i="7"/>
  <c r="F28" i="5"/>
  <c r="F11" i="7"/>
  <c r="B29" i="5"/>
  <c r="B12" i="7"/>
  <c r="C12" i="7"/>
  <c r="E29" i="5"/>
  <c r="E12" i="7"/>
  <c r="F29" i="5"/>
  <c r="F12" i="7"/>
  <c r="V12" i="7"/>
  <c r="C13" i="7"/>
  <c r="E30" i="5"/>
  <c r="E13" i="7"/>
  <c r="F30" i="5"/>
  <c r="F13" i="7"/>
  <c r="B31" i="5"/>
  <c r="B14" i="7"/>
  <c r="C14" i="7"/>
  <c r="E31" i="5"/>
  <c r="E14" i="7"/>
  <c r="F31" i="5"/>
  <c r="F14" i="7"/>
  <c r="B32" i="5"/>
  <c r="B15" i="7"/>
  <c r="C15" i="7"/>
  <c r="E32" i="5"/>
  <c r="E15" i="7"/>
  <c r="F32" i="5"/>
  <c r="F15" i="7"/>
  <c r="B33" i="5"/>
  <c r="B16" i="7"/>
  <c r="C16" i="7"/>
  <c r="E33" i="5"/>
  <c r="E16" i="7"/>
  <c r="F33" i="5"/>
  <c r="F16" i="7"/>
  <c r="B34" i="5"/>
  <c r="B17" i="7"/>
  <c r="C17" i="7"/>
  <c r="E34" i="5"/>
  <c r="E17" i="7"/>
  <c r="F34" i="5"/>
  <c r="F17" i="7"/>
  <c r="B35" i="5"/>
  <c r="B18" i="7"/>
  <c r="C18" i="7"/>
  <c r="E35" i="5"/>
  <c r="E18" i="7"/>
  <c r="F35" i="5"/>
  <c r="F18" i="7"/>
  <c r="B36" i="5"/>
  <c r="B19" i="7"/>
  <c r="C19" i="7"/>
  <c r="E36" i="5"/>
  <c r="E19" i="7"/>
  <c r="F36" i="5"/>
  <c r="F19" i="7"/>
  <c r="V19" i="7"/>
  <c r="B37" i="5"/>
  <c r="B20" i="7"/>
  <c r="C20" i="7"/>
  <c r="E37" i="5"/>
  <c r="E20" i="7"/>
  <c r="F37" i="5"/>
  <c r="F20" i="7"/>
  <c r="B38" i="5"/>
  <c r="B21" i="7"/>
  <c r="C21" i="7"/>
  <c r="E38" i="5"/>
  <c r="E21" i="7"/>
  <c r="F38" i="5"/>
  <c r="F21" i="7"/>
  <c r="B39" i="5"/>
  <c r="B22" i="7"/>
  <c r="C22" i="7"/>
  <c r="E39" i="5"/>
  <c r="E22" i="7"/>
  <c r="F39" i="5"/>
  <c r="F22" i="7"/>
  <c r="B40" i="5"/>
  <c r="B23" i="7"/>
  <c r="C23" i="7"/>
  <c r="E40" i="5"/>
  <c r="E23" i="7"/>
  <c r="F40" i="5"/>
  <c r="F23" i="7"/>
  <c r="B41" i="5"/>
  <c r="B24" i="7"/>
  <c r="C24" i="7"/>
  <c r="E41" i="5"/>
  <c r="E24" i="7"/>
  <c r="F41" i="5"/>
  <c r="F24" i="7"/>
  <c r="B42" i="5"/>
  <c r="B25" i="7"/>
  <c r="C25" i="7"/>
  <c r="E42" i="5"/>
  <c r="E25" i="7"/>
  <c r="F42" i="5"/>
  <c r="F25" i="7"/>
  <c r="B43" i="5"/>
  <c r="B26" i="7"/>
  <c r="C26" i="7"/>
  <c r="E43" i="5"/>
  <c r="E26" i="7"/>
  <c r="F43" i="5"/>
  <c r="F26" i="7"/>
  <c r="C2" i="7"/>
  <c r="F19" i="5"/>
  <c r="F2" i="7"/>
  <c r="B19" i="5"/>
  <c r="B2" i="7"/>
  <c r="V2" i="10"/>
  <c r="U2" i="10"/>
  <c r="T2" i="10"/>
  <c r="S2" i="10"/>
  <c r="R2" i="10"/>
  <c r="A2" i="10"/>
  <c r="C15" i="5"/>
  <c r="G15" i="5"/>
  <c r="T8" i="7"/>
  <c r="T11" i="7"/>
  <c r="T14" i="7"/>
  <c r="T15" i="7"/>
  <c r="T24" i="7"/>
  <c r="G9" i="7"/>
  <c r="G15" i="7"/>
  <c r="G16" i="7"/>
  <c r="G21" i="7"/>
  <c r="G23" i="7"/>
  <c r="G24" i="7"/>
  <c r="G25" i="7"/>
  <c r="G12" i="5"/>
  <c r="G14" i="5"/>
  <c r="G13" i="5"/>
  <c r="C13" i="5"/>
  <c r="C14" i="5"/>
  <c r="U6" i="7"/>
  <c r="J33" i="12"/>
  <c r="J29" i="12"/>
  <c r="B8" i="8"/>
  <c r="J25" i="12"/>
  <c r="B4" i="8"/>
  <c r="J21" i="12"/>
  <c r="B26" i="8"/>
  <c r="B22" i="8"/>
  <c r="J39" i="12"/>
  <c r="B18" i="8"/>
  <c r="J35" i="12"/>
  <c r="B10" i="8"/>
  <c r="J27" i="12"/>
  <c r="Q9" i="8"/>
  <c r="Q19" i="8"/>
  <c r="Q4" i="8"/>
  <c r="Q16" i="8"/>
  <c r="Q26" i="8"/>
  <c r="U21" i="7"/>
  <c r="U22" i="7"/>
  <c r="J24" i="12"/>
  <c r="J34" i="12"/>
  <c r="D33" i="5"/>
  <c r="D16" i="7"/>
  <c r="U20" i="7"/>
  <c r="U13" i="7"/>
  <c r="Q24" i="8"/>
  <c r="Q12" i="8"/>
  <c r="A2" i="9"/>
  <c r="Q17" i="8"/>
  <c r="Q5" i="8"/>
  <c r="D32" i="5"/>
  <c r="D15" i="7"/>
  <c r="D28" i="5"/>
  <c r="D11" i="7"/>
  <c r="J20" i="12"/>
  <c r="U9" i="7"/>
  <c r="Q20" i="8"/>
  <c r="Q25" i="8"/>
  <c r="Q3" i="8"/>
  <c r="J41" i="12"/>
  <c r="J30" i="12"/>
  <c r="J19" i="12"/>
  <c r="D43" i="5"/>
  <c r="D26" i="7"/>
  <c r="U12" i="7"/>
  <c r="Q10" i="8"/>
  <c r="Q13" i="8"/>
  <c r="U2" i="7"/>
  <c r="U7" i="7"/>
  <c r="J36" i="12"/>
  <c r="Q18" i="8"/>
  <c r="Q8" i="8"/>
  <c r="Q21" i="8"/>
  <c r="Q11" i="8"/>
  <c r="J40" i="12"/>
  <c r="Q2" i="8"/>
  <c r="D30" i="5"/>
  <c r="D13" i="7"/>
  <c r="D42" i="5"/>
  <c r="D25" i="7"/>
  <c r="D38" i="5"/>
  <c r="D21" i="7"/>
  <c r="D39" i="5"/>
  <c r="D22" i="7"/>
  <c r="D35" i="5"/>
  <c r="D18" i="7"/>
  <c r="U3" i="7"/>
  <c r="U26" i="7"/>
  <c r="U10" i="7"/>
  <c r="U16" i="7"/>
  <c r="U15" i="7"/>
  <c r="U23" i="7"/>
  <c r="U14" i="7"/>
  <c r="U24" i="7"/>
  <c r="U11" i="7"/>
  <c r="D34" i="5"/>
  <c r="D17" i="7"/>
  <c r="U17" i="7"/>
  <c r="D41" i="5"/>
  <c r="D24" i="7"/>
  <c r="D37" i="5"/>
  <c r="D20" i="7"/>
  <c r="D40" i="5"/>
  <c r="D23" i="7"/>
  <c r="D36" i="5"/>
  <c r="D19" i="7"/>
  <c r="L19" i="12"/>
  <c r="D2" i="8"/>
  <c r="N19" i="12"/>
  <c r="M19" i="12"/>
  <c r="K19" i="12"/>
  <c r="G2" i="9"/>
  <c r="J31" i="12"/>
  <c r="J23" i="12"/>
  <c r="J37" i="12"/>
  <c r="B15" i="8"/>
  <c r="J32" i="12"/>
  <c r="U25" i="7"/>
  <c r="U18" i="7"/>
  <c r="U5" i="7"/>
  <c r="U8" i="7"/>
  <c r="U4" i="7"/>
  <c r="Q22" i="8"/>
  <c r="Q14" i="8"/>
  <c r="Q6" i="8"/>
  <c r="Q23" i="8"/>
  <c r="Q15" i="8"/>
  <c r="D31" i="5"/>
  <c r="D14" i="7"/>
  <c r="B5" i="8"/>
  <c r="Q2" i="10"/>
  <c r="E19" i="5"/>
  <c r="E2" i="7"/>
  <c r="D9" i="5"/>
  <c r="F2" i="9"/>
  <c r="E2" i="9"/>
  <c r="H2" i="9"/>
  <c r="D27" i="5"/>
  <c r="D10" i="7"/>
  <c r="D25" i="5"/>
  <c r="D8" i="7"/>
  <c r="D26" i="5"/>
  <c r="D9" i="7"/>
  <c r="D24" i="5"/>
  <c r="D7" i="7"/>
  <c r="D23" i="5"/>
  <c r="D6" i="7"/>
  <c r="D21" i="5"/>
  <c r="D4" i="7"/>
  <c r="D22" i="5"/>
  <c r="D5" i="7"/>
  <c r="D20" i="5"/>
  <c r="D3" i="7"/>
  <c r="I19" i="5"/>
  <c r="V2" i="7"/>
  <c r="D19" i="5"/>
  <c r="D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Info:
J=Jungschütze und Junior
E/S=Elite / Senior
V=Veteran
SV=Seniorveteran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Info:
Info:
J=Jungschütze und Junior
E/S=Elite / Senior
V=Veteran
SV=Seniorveteran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0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Info:
J=Jungschütze
JJ=Junior
V=Veteran
SV=Seniorveteran
alle anderen leer lassen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zimmermann</author>
  </authors>
  <commentList>
    <comment ref="D2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Info:
J=Jungschütze
JJ=Junior
V=Veteran
SV=Seniorveteran
alle anderen leer lassen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<sst xmlns="http://schemas.openxmlformats.org/spreadsheetml/2006/main" count="423" uniqueCount="170">
  <si>
    <t>Abteilung Breitensport:</t>
  </si>
  <si>
    <t>Chef EWS/GM/LMS</t>
  </si>
  <si>
    <t>www.lksv.ch</t>
  </si>
  <si>
    <t>Ressort Luzerner Meisterschütze</t>
  </si>
  <si>
    <t>Adresse</t>
  </si>
  <si>
    <t>PLZ / Ort</t>
  </si>
  <si>
    <t>Teilnehmer</t>
  </si>
  <si>
    <t>Name Vorname</t>
  </si>
  <si>
    <t>Jg</t>
  </si>
  <si>
    <t>J/V/SV</t>
  </si>
  <si>
    <t>Auswahl Kat.</t>
  </si>
  <si>
    <t>Waffe</t>
  </si>
  <si>
    <t>LMS-Verantwortlicher im Verein</t>
  </si>
  <si>
    <t>Anmeldung 300m</t>
  </si>
  <si>
    <t>Zimmermann Christian</t>
  </si>
  <si>
    <t>SV</t>
  </si>
  <si>
    <t>Obermättlistrasse 32</t>
  </si>
  <si>
    <t>Email:</t>
  </si>
  <si>
    <t>Telefon:</t>
  </si>
  <si>
    <t>Bemerkung:</t>
  </si>
  <si>
    <t>Gewehr</t>
  </si>
  <si>
    <t>Stgw90</t>
  </si>
  <si>
    <t>Stagw</t>
  </si>
  <si>
    <t>FW</t>
  </si>
  <si>
    <t>Veteranen_Sport</t>
  </si>
  <si>
    <t>Junioren</t>
  </si>
  <si>
    <t>Pistole</t>
  </si>
  <si>
    <t>keine</t>
  </si>
  <si>
    <t>Waffe wählen</t>
  </si>
  <si>
    <t>Kategorie wählen</t>
  </si>
  <si>
    <t>Waffe Nr</t>
  </si>
  <si>
    <t>Kat Nr</t>
  </si>
  <si>
    <t>Verein:</t>
  </si>
  <si>
    <t>Name Vorname:</t>
  </si>
  <si>
    <t>Adresse:</t>
  </si>
  <si>
    <t>PLZ / Ort:</t>
  </si>
  <si>
    <t>Datum:</t>
  </si>
  <si>
    <t>Verein (Ort, Bezeichnung)</t>
  </si>
  <si>
    <t>Perlen, Schützengesellschaft</t>
  </si>
  <si>
    <t>christian.zimmermann@sg-perlen.ch</t>
  </si>
  <si>
    <t>041 535 53 35</t>
  </si>
  <si>
    <t>Muster Hans</t>
  </si>
  <si>
    <t>Meier Sepp</t>
  </si>
  <si>
    <t>Müller Kevin</t>
  </si>
  <si>
    <t>Kar</t>
  </si>
  <si>
    <t>J</t>
  </si>
  <si>
    <t>Hauptstrasse 45</t>
  </si>
  <si>
    <t>Kantonsstrasse 22</t>
  </si>
  <si>
    <t>Feldweg 3</t>
  </si>
  <si>
    <t>6035 Perlen</t>
  </si>
  <si>
    <t>Seite 2</t>
  </si>
  <si>
    <t xml:space="preserve">Email </t>
  </si>
  <si>
    <t>Email</t>
  </si>
  <si>
    <t>Luzerner Meisterschütze</t>
  </si>
  <si>
    <t>Alter</t>
  </si>
  <si>
    <t>Zusatz bestimmen</t>
  </si>
  <si>
    <t>Standblätter</t>
  </si>
  <si>
    <t>Allgemein</t>
  </si>
  <si>
    <t>Auswählen</t>
  </si>
  <si>
    <t>Papier</t>
  </si>
  <si>
    <t>Excel-Datei</t>
  </si>
  <si>
    <t>Vereine 300 m</t>
  </si>
  <si>
    <t>Angemeldet</t>
  </si>
  <si>
    <t>Anz.Ranglisten</t>
  </si>
  <si>
    <t>Kategorie</t>
  </si>
  <si>
    <t>Pflicht</t>
  </si>
  <si>
    <t>Sportwaffen        Stagw-FW</t>
  </si>
  <si>
    <t>Ordonnanzwaffen Stgw90</t>
  </si>
  <si>
    <t>Ordonnanzwaffen Karb</t>
  </si>
  <si>
    <t>Veteranenmeister Sportwaffen</t>
  </si>
  <si>
    <t>Gemeldet</t>
  </si>
  <si>
    <t>Betrag</t>
  </si>
  <si>
    <t>Name</t>
  </si>
  <si>
    <t>Tel.</t>
  </si>
  <si>
    <t>Telefon / Natel:</t>
  </si>
  <si>
    <t>Standblatt</t>
  </si>
  <si>
    <t xml:space="preserve">Rang </t>
  </si>
  <si>
    <t>Jg Zusatz</t>
  </si>
  <si>
    <t>Wohnort</t>
  </si>
  <si>
    <t>Gewehrart</t>
  </si>
  <si>
    <t>Einzelwettschiessen</t>
  </si>
  <si>
    <t>leer</t>
  </si>
  <si>
    <t>Total</t>
  </si>
  <si>
    <t>Verein</t>
  </si>
  <si>
    <t xml:space="preserve">Kategorie </t>
  </si>
  <si>
    <t>Anmeldung 50m</t>
  </si>
  <si>
    <t>Sektionen 50 m</t>
  </si>
  <si>
    <t>davon J</t>
  </si>
  <si>
    <t>davon V/SV</t>
  </si>
  <si>
    <t>prüfen</t>
  </si>
  <si>
    <t>Anz V</t>
  </si>
  <si>
    <t>Anz SV</t>
  </si>
  <si>
    <t>Anz J</t>
  </si>
  <si>
    <t>Anz JJ</t>
  </si>
  <si>
    <t>Rang</t>
  </si>
  <si>
    <t>Hirsern-Gruppenschiessen, Willisau</t>
  </si>
  <si>
    <t>Gruppenschiessen, Luzern</t>
  </si>
  <si>
    <t>Pistolen-Gruppenschiessen, Emmen</t>
  </si>
  <si>
    <t>Anweisung</t>
  </si>
  <si>
    <t>Kategorien</t>
  </si>
  <si>
    <t>Anmeldeformular für Luzerner Meisterschütze</t>
  </si>
  <si>
    <t>Anmeldeschluss</t>
  </si>
  <si>
    <t>Eingabetermin Standblätter</t>
  </si>
  <si>
    <t>- Es kann nur auf den "grünen" Feldern geschrieben werden</t>
  </si>
  <si>
    <t>Termine</t>
  </si>
  <si>
    <r>
      <t></t>
    </r>
    <r>
      <rPr>
        <sz val="10"/>
        <rFont val="Arial"/>
        <family val="2"/>
      </rPr>
      <t xml:space="preserve">  Papier     </t>
    </r>
    <r>
      <rPr>
        <sz val="15"/>
        <rFont val="Arial"/>
        <family val="2"/>
      </rPr>
      <t></t>
    </r>
    <r>
      <rPr>
        <sz val="10"/>
        <rFont val="Arial"/>
        <family val="2"/>
      </rPr>
      <t xml:space="preserve"> Elektronisch (Emailadresse angeben)</t>
    </r>
  </si>
  <si>
    <t>sepp@meier.ch</t>
  </si>
  <si>
    <t>kev@bluewin.ch</t>
  </si>
  <si>
    <t>- Einsenden per Email an:</t>
  </si>
  <si>
    <t>- Bedeutung Registerfarben</t>
  </si>
  <si>
    <t>6015 Luzern</t>
  </si>
  <si>
    <t>- grün:</t>
  </si>
  <si>
    <t>Register enthält Felder, die ausgefüllt werden müssen</t>
  </si>
  <si>
    <t xml:space="preserve">- gelb: </t>
  </si>
  <si>
    <t>Register enthält Zusammenfassungen der grünen Register und</t>
  </si>
  <si>
    <t>sind zum ausdrucken geeignet</t>
  </si>
  <si>
    <t>- weiss:</t>
  </si>
  <si>
    <t>aktuelles Register</t>
  </si>
  <si>
    <t>Register mit Informationen, Beispielen, Anweisungen</t>
  </si>
  <si>
    <t>- Bitte bei Standblätter auswählen, wie sie zugestellt werden sollen</t>
  </si>
  <si>
    <t>2. Als Exceldatei per Email (neu)</t>
  </si>
  <si>
    <t>1. In Papierform (wie bisher)</t>
  </si>
  <si>
    <t>- orange</t>
  </si>
  <si>
    <t>- Unter dem Register "Muster" ist ein Eingabebeispiel abgebildet</t>
  </si>
  <si>
    <t>- Junioren und Jungschützen werden beide mit "J" in der Alterskategorie angegeben</t>
  </si>
  <si>
    <t xml:space="preserve">  und nur Stgw90 zugelassen.</t>
  </si>
  <si>
    <t>Sport Aktive</t>
  </si>
  <si>
    <t>Sport Veteranen</t>
  </si>
  <si>
    <t>Sport</t>
  </si>
  <si>
    <t>Bemerkung</t>
  </si>
  <si>
    <t>E/S</t>
  </si>
  <si>
    <t xml:space="preserve">    oder</t>
  </si>
  <si>
    <t>Thomas Jordi</t>
  </si>
  <si>
    <t xml:space="preserve">Lischenweg 4 </t>
  </si>
  <si>
    <t>4915 St.Urban</t>
  </si>
  <si>
    <t>Tel. P: 062 929 39 14</t>
  </si>
  <si>
    <t>Tel Mobile: 079 604 78 14</t>
  </si>
  <si>
    <t>E-Mail: Jordith@besonet.ch</t>
  </si>
  <si>
    <t>Stgw57-03</t>
  </si>
  <si>
    <t>Stgw57-02</t>
  </si>
  <si>
    <t>Ordonnanz Feld D</t>
  </si>
  <si>
    <t>Ordonnanz Feld E</t>
  </si>
  <si>
    <t>Ordonnanz Aktive Feld D</t>
  </si>
  <si>
    <t>Ordonnanz Veteranen Feld D</t>
  </si>
  <si>
    <t>Ordonnanz Veteranen Feld E</t>
  </si>
  <si>
    <t>Ordonnanz Aktive Feld E</t>
  </si>
  <si>
    <t>Veteranen_Ord Feld D</t>
  </si>
  <si>
    <t>Veteranen_Ord Feld E</t>
  </si>
  <si>
    <t>Eidg. Schützenfest</t>
  </si>
  <si>
    <t>Luzernstich</t>
  </si>
  <si>
    <t>Eidg. Feldschiessen 25m</t>
  </si>
  <si>
    <t>Standerneuerungsschiessen Hitzkirch</t>
  </si>
  <si>
    <t>Ordonnanzwaffen Stgw57-02</t>
  </si>
  <si>
    <t>Ordonnanzwaffen Stgw57-03</t>
  </si>
  <si>
    <t>Veteranenmeister Ordonnanz Feld D</t>
  </si>
  <si>
    <t>Veteranenmeister Ordonnanz Feld E</t>
  </si>
  <si>
    <t>E-Mail: thomas.jordi@lksv.ch</t>
  </si>
  <si>
    <t>thomas.jordi@lksv.ch</t>
  </si>
  <si>
    <t>E-Mail:thomas.jordi@lksv.ch</t>
  </si>
  <si>
    <t>Gettnau / Schötz</t>
  </si>
  <si>
    <t>Perlen</t>
  </si>
  <si>
    <t>Schongau</t>
  </si>
  <si>
    <t>Oberkirch / Sursee</t>
  </si>
  <si>
    <t>Wikon</t>
  </si>
  <si>
    <t>Junioren Sport</t>
  </si>
  <si>
    <t>Junioren Ordonnanz</t>
  </si>
  <si>
    <t>25. September</t>
  </si>
  <si>
    <t>Junioren_Sport</t>
  </si>
  <si>
    <t>Junioren_Ordonnanz</t>
  </si>
  <si>
    <t>16.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</si>
</sst>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[$-807]d/\ mmmm\ yyyy;@"/>
    <numFmt numFmtId="166" formatCode="00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Verdana"/>
      <family val="2"/>
    </font>
    <font>
      <sz val="8"/>
      <name val="Verdana"/>
      <family val="2"/>
    </font>
    <font>
      <sz val="5"/>
      <name val="Arial"/>
      <family val="2"/>
    </font>
    <font>
      <sz val="5"/>
      <name val="Verdana"/>
      <family val="2"/>
    </font>
    <font>
      <sz val="5"/>
      <name val="Arial"/>
      <family val="2"/>
    </font>
    <font>
      <sz val="10"/>
      <name val="Verdana"/>
      <family val="2"/>
    </font>
    <font>
      <sz val="10"/>
      <name val="Arial"/>
      <family val="2"/>
    </font>
    <font>
      <b/>
      <sz val="20"/>
      <name val="Arial"/>
      <family val="2"/>
    </font>
    <font>
      <b/>
      <sz val="20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u/>
      <sz val="10"/>
      <color indexed="12"/>
      <name val="Arial"/>
      <family val="2"/>
    </font>
    <font>
      <sz val="5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b/>
      <sz val="18"/>
      <name val="Verdana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5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u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9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7" borderId="0" applyNumberFormat="0" applyBorder="0" applyAlignment="0" applyProtection="0"/>
    <xf numFmtId="165" fontId="43" fillId="7" borderId="0" applyNumberFormat="0" applyBorder="0" applyAlignment="0" applyProtection="0"/>
    <xf numFmtId="0" fontId="43" fillId="8" borderId="0" applyNumberFormat="0" applyBorder="0" applyAlignment="0" applyProtection="0"/>
    <xf numFmtId="165" fontId="43" fillId="8" borderId="0" applyNumberFormat="0" applyBorder="0" applyAlignment="0" applyProtection="0"/>
    <xf numFmtId="0" fontId="43" fillId="9" borderId="0" applyNumberFormat="0" applyBorder="0" applyAlignment="0" applyProtection="0"/>
    <xf numFmtId="165" fontId="43" fillId="9" borderId="0" applyNumberFormat="0" applyBorder="0" applyAlignment="0" applyProtection="0"/>
    <xf numFmtId="0" fontId="43" fillId="10" borderId="0" applyNumberFormat="0" applyBorder="0" applyAlignment="0" applyProtection="0"/>
    <xf numFmtId="165" fontId="43" fillId="10" borderId="0" applyNumberFormat="0" applyBorder="0" applyAlignment="0" applyProtection="0"/>
    <xf numFmtId="0" fontId="43" fillId="6" borderId="0" applyNumberFormat="0" applyBorder="0" applyAlignment="0" applyProtection="0"/>
    <xf numFmtId="165" fontId="43" fillId="6" borderId="0" applyNumberFormat="0" applyBorder="0" applyAlignment="0" applyProtection="0"/>
    <xf numFmtId="0" fontId="43" fillId="5" borderId="0" applyNumberFormat="0" applyBorder="0" applyAlignment="0" applyProtection="0"/>
    <xf numFmtId="165" fontId="43" fillId="5" borderId="0" applyNumberFormat="0" applyBorder="0" applyAlignment="0" applyProtection="0"/>
    <xf numFmtId="0" fontId="43" fillId="3" borderId="0" applyNumberFormat="0" applyBorder="0" applyAlignment="0" applyProtection="0"/>
    <xf numFmtId="165" fontId="43" fillId="3" borderId="0" applyNumberFormat="0" applyBorder="0" applyAlignment="0" applyProtection="0"/>
    <xf numFmtId="0" fontId="43" fillId="4" borderId="0" applyNumberFormat="0" applyBorder="0" applyAlignment="0" applyProtection="0"/>
    <xf numFmtId="165" fontId="43" fillId="4" borderId="0" applyNumberFormat="0" applyBorder="0" applyAlignment="0" applyProtection="0"/>
    <xf numFmtId="0" fontId="43" fillId="11" borderId="0" applyNumberFormat="0" applyBorder="0" applyAlignment="0" applyProtection="0"/>
    <xf numFmtId="165" fontId="43" fillId="11" borderId="0" applyNumberFormat="0" applyBorder="0" applyAlignment="0" applyProtection="0"/>
    <xf numFmtId="0" fontId="43" fillId="10" borderId="0" applyNumberFormat="0" applyBorder="0" applyAlignment="0" applyProtection="0"/>
    <xf numFmtId="165" fontId="43" fillId="10" borderId="0" applyNumberFormat="0" applyBorder="0" applyAlignment="0" applyProtection="0"/>
    <xf numFmtId="0" fontId="43" fillId="3" borderId="0" applyNumberFormat="0" applyBorder="0" applyAlignment="0" applyProtection="0"/>
    <xf numFmtId="165" fontId="43" fillId="3" borderId="0" applyNumberFormat="0" applyBorder="0" applyAlignment="0" applyProtection="0"/>
    <xf numFmtId="0" fontId="43" fillId="12" borderId="0" applyNumberFormat="0" applyBorder="0" applyAlignment="0" applyProtection="0"/>
    <xf numFmtId="165" fontId="43" fillId="12" borderId="0" applyNumberFormat="0" applyBorder="0" applyAlignment="0" applyProtection="0"/>
    <xf numFmtId="0" fontId="44" fillId="13" borderId="0" applyNumberFormat="0" applyBorder="0" applyAlignment="0" applyProtection="0"/>
    <xf numFmtId="165" fontId="44" fillId="13" borderId="0" applyNumberFormat="0" applyBorder="0" applyAlignment="0" applyProtection="0"/>
    <xf numFmtId="0" fontId="44" fillId="4" borderId="0" applyNumberFormat="0" applyBorder="0" applyAlignment="0" applyProtection="0"/>
    <xf numFmtId="165" fontId="44" fillId="4" borderId="0" applyNumberFormat="0" applyBorder="0" applyAlignment="0" applyProtection="0"/>
    <xf numFmtId="0" fontId="44" fillId="11" borderId="0" applyNumberFormat="0" applyBorder="0" applyAlignment="0" applyProtection="0"/>
    <xf numFmtId="165" fontId="44" fillId="11" borderId="0" applyNumberFormat="0" applyBorder="0" applyAlignment="0" applyProtection="0"/>
    <xf numFmtId="0" fontId="44" fillId="14" borderId="0" applyNumberFormat="0" applyBorder="0" applyAlignment="0" applyProtection="0"/>
    <xf numFmtId="165" fontId="44" fillId="14" borderId="0" applyNumberFormat="0" applyBorder="0" applyAlignment="0" applyProtection="0"/>
    <xf numFmtId="0" fontId="44" fillId="15" borderId="0" applyNumberFormat="0" applyBorder="0" applyAlignment="0" applyProtection="0"/>
    <xf numFmtId="165" fontId="44" fillId="15" borderId="0" applyNumberFormat="0" applyBorder="0" applyAlignment="0" applyProtection="0"/>
    <xf numFmtId="0" fontId="44" fillId="16" borderId="0" applyNumberFormat="0" applyBorder="0" applyAlignment="0" applyProtection="0"/>
    <xf numFmtId="165" fontId="44" fillId="16" borderId="0" applyNumberFormat="0" applyBorder="0" applyAlignment="0" applyProtection="0"/>
    <xf numFmtId="165" fontId="23" fillId="0" borderId="0" applyNumberFormat="0" applyFill="0" applyBorder="0" applyAlignment="0" applyProtection="0">
      <alignment vertical="top"/>
      <protection locked="0"/>
    </xf>
    <xf numFmtId="165" fontId="4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</cellStyleXfs>
  <cellXfs count="14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/>
    <xf numFmtId="0" fontId="13" fillId="0" borderId="1" xfId="0" applyFont="1" applyBorder="1"/>
    <xf numFmtId="0" fontId="14" fillId="0" borderId="0" xfId="0" applyFont="1"/>
    <xf numFmtId="0" fontId="4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4" fillId="0" borderId="7" xfId="0" applyFont="1" applyBorder="1"/>
    <xf numFmtId="0" fontId="14" fillId="0" borderId="8" xfId="0" applyFont="1" applyBorder="1"/>
    <xf numFmtId="0" fontId="14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21" fillId="0" borderId="1" xfId="0" applyFont="1" applyBorder="1"/>
    <xf numFmtId="0" fontId="22" fillId="0" borderId="1" xfId="0" applyFont="1" applyBorder="1"/>
    <xf numFmtId="0" fontId="21" fillId="0" borderId="1" xfId="0" applyFont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1" fillId="2" borderId="0" xfId="0" applyFont="1" applyFill="1"/>
    <xf numFmtId="0" fontId="23" fillId="2" borderId="0" xfId="1" applyFill="1" applyAlignment="1" applyProtection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14" fillId="0" borderId="11" xfId="0" applyFont="1" applyBorder="1"/>
    <xf numFmtId="0" fontId="0" fillId="2" borderId="12" xfId="0" applyFill="1" applyBorder="1"/>
    <xf numFmtId="0" fontId="0" fillId="2" borderId="13" xfId="0" applyFill="1" applyBorder="1"/>
    <xf numFmtId="0" fontId="23" fillId="2" borderId="14" xfId="1" applyFill="1" applyBorder="1" applyAlignment="1" applyProtection="1"/>
    <xf numFmtId="0" fontId="23" fillId="2" borderId="9" xfId="1" applyFill="1" applyBorder="1" applyAlignment="1">
      <protection locked="0"/>
    </xf>
    <xf numFmtId="0" fontId="31" fillId="0" borderId="1" xfId="0" applyFont="1" applyBorder="1"/>
    <xf numFmtId="0" fontId="32" fillId="0" borderId="1" xfId="0" applyFont="1" applyBorder="1"/>
    <xf numFmtId="0" fontId="31" fillId="0" borderId="1" xfId="0" applyFont="1" applyBorder="1" applyAlignment="1">
      <alignment horizontal="right"/>
    </xf>
    <xf numFmtId="0" fontId="31" fillId="0" borderId="1" xfId="0" applyFont="1" applyBorder="1" applyAlignment="1">
      <alignment horizontal="left"/>
    </xf>
    <xf numFmtId="14" fontId="31" fillId="0" borderId="1" xfId="0" applyNumberFormat="1" applyFont="1" applyBorder="1"/>
    <xf numFmtId="0" fontId="19" fillId="0" borderId="0" xfId="0" applyFont="1"/>
    <xf numFmtId="0" fontId="24" fillId="0" borderId="0" xfId="0" applyFont="1"/>
    <xf numFmtId="0" fontId="25" fillId="0" borderId="0" xfId="0" applyFont="1"/>
    <xf numFmtId="0" fontId="33" fillId="0" borderId="1" xfId="0" applyFont="1" applyBorder="1"/>
    <xf numFmtId="0" fontId="27" fillId="0" borderId="0" xfId="0" applyFont="1"/>
    <xf numFmtId="0" fontId="19" fillId="0" borderId="0" xfId="0" applyFont="1" applyAlignment="1">
      <alignment horizontal="center"/>
    </xf>
    <xf numFmtId="0" fontId="34" fillId="0" borderId="15" xfId="0" applyFont="1" applyBorder="1"/>
    <xf numFmtId="0" fontId="14" fillId="0" borderId="15" xfId="0" applyFont="1" applyBorder="1" applyAlignment="1">
      <alignment horizontal="center" textRotation="90"/>
    </xf>
    <xf numFmtId="0" fontId="34" fillId="0" borderId="15" xfId="0" applyFont="1" applyBorder="1" applyAlignment="1">
      <alignment horizontal="center" textRotation="90" wrapText="1"/>
    </xf>
    <xf numFmtId="0" fontId="34" fillId="0" borderId="15" xfId="0" applyFont="1" applyBorder="1" applyAlignment="1">
      <alignment horizontal="center" textRotation="90"/>
    </xf>
    <xf numFmtId="0" fontId="34" fillId="0" borderId="16" xfId="0" applyFont="1" applyBorder="1"/>
    <xf numFmtId="0" fontId="14" fillId="0" borderId="1" xfId="0" applyFont="1" applyBorder="1" applyAlignment="1">
      <alignment horizontal="center" textRotation="90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7" xfId="0" applyFont="1" applyBorder="1"/>
    <xf numFmtId="0" fontId="0" fillId="2" borderId="12" xfId="0" applyFill="1" applyBorder="1" applyProtection="1">
      <protection locked="0"/>
    </xf>
    <xf numFmtId="0" fontId="23" fillId="2" borderId="18" xfId="1" applyFill="1" applyBorder="1" applyAlignment="1">
      <protection locked="0"/>
    </xf>
    <xf numFmtId="0" fontId="0" fillId="2" borderId="1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4" fillId="0" borderId="11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0" fillId="0" borderId="12" xfId="0" applyBorder="1"/>
    <xf numFmtId="0" fontId="0" fillId="0" borderId="20" xfId="0" applyBorder="1"/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26" fillId="0" borderId="1" xfId="0" applyFont="1" applyBorder="1"/>
    <xf numFmtId="0" fontId="0" fillId="0" borderId="1" xfId="0" applyBorder="1"/>
    <xf numFmtId="0" fontId="35" fillId="0" borderId="2" xfId="0" applyFont="1" applyBorder="1" applyAlignment="1">
      <alignment horizontal="center" textRotation="90"/>
    </xf>
    <xf numFmtId="0" fontId="35" fillId="0" borderId="2" xfId="0" applyFont="1" applyBorder="1"/>
    <xf numFmtId="0" fontId="36" fillId="0" borderId="2" xfId="0" applyFont="1" applyBorder="1" applyAlignment="1">
      <alignment horizontal="center" textRotation="90"/>
    </xf>
    <xf numFmtId="0" fontId="35" fillId="0" borderId="0" xfId="0" applyFont="1"/>
    <xf numFmtId="0" fontId="12" fillId="0" borderId="0" xfId="0" applyFont="1"/>
    <xf numFmtId="0" fontId="33" fillId="0" borderId="0" xfId="0" applyFont="1"/>
    <xf numFmtId="0" fontId="37" fillId="0" borderId="0" xfId="0" applyFont="1"/>
    <xf numFmtId="165" fontId="0" fillId="0" borderId="0" xfId="0" applyNumberFormat="1" applyAlignment="1">
      <alignment horizontal="left"/>
    </xf>
    <xf numFmtId="0" fontId="37" fillId="0" borderId="0" xfId="0" applyFont="1" applyAlignment="1">
      <alignment horizontal="left"/>
    </xf>
    <xf numFmtId="0" fontId="0" fillId="0" borderId="0" xfId="0" quotePrefix="1"/>
    <xf numFmtId="0" fontId="28" fillId="0" borderId="0" xfId="0" applyFont="1"/>
    <xf numFmtId="0" fontId="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23" fillId="0" borderId="9" xfId="1" applyBorder="1" applyAlignment="1">
      <protection locked="0"/>
    </xf>
    <xf numFmtId="0" fontId="0" fillId="0" borderId="9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21" xfId="0" applyBorder="1"/>
    <xf numFmtId="0" fontId="0" fillId="0" borderId="22" xfId="0" applyBorder="1"/>
    <xf numFmtId="0" fontId="23" fillId="0" borderId="0" xfId="1" applyAlignment="1" applyProtection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0" fillId="2" borderId="0" xfId="0" applyFill="1" applyProtection="1">
      <protection locked="0"/>
    </xf>
    <xf numFmtId="0" fontId="38" fillId="0" borderId="1" xfId="0" applyFont="1" applyBorder="1" applyAlignment="1">
      <alignment horizontal="right"/>
    </xf>
    <xf numFmtId="0" fontId="6" fillId="0" borderId="0" xfId="0" applyFont="1" applyAlignment="1">
      <alignment vertical="center"/>
    </xf>
    <xf numFmtId="165" fontId="0" fillId="0" borderId="0" xfId="0" quotePrefix="1" applyNumberFormat="1" applyAlignment="1">
      <alignment horizontal="right"/>
    </xf>
    <xf numFmtId="166" fontId="0" fillId="2" borderId="2" xfId="0" applyNumberFormat="1" applyFill="1" applyBorder="1" applyAlignment="1" applyProtection="1">
      <alignment horizontal="center"/>
      <protection locked="0"/>
    </xf>
    <xf numFmtId="166" fontId="0" fillId="2" borderId="6" xfId="0" applyNumberFormat="1" applyFill="1" applyBorder="1" applyAlignment="1" applyProtection="1">
      <alignment horizontal="center"/>
      <protection locked="0"/>
    </xf>
    <xf numFmtId="0" fontId="39" fillId="0" borderId="0" xfId="0" applyFont="1"/>
    <xf numFmtId="0" fontId="20" fillId="2" borderId="12" xfId="0" applyFont="1" applyFill="1" applyBorder="1"/>
    <xf numFmtId="0" fontId="40" fillId="2" borderId="9" xfId="1" applyFont="1" applyFill="1" applyBorder="1" applyAlignment="1">
      <protection locked="0"/>
    </xf>
    <xf numFmtId="14" fontId="1" fillId="2" borderId="0" xfId="0" applyNumberFormat="1" applyFont="1" applyFill="1" applyAlignment="1">
      <alignment horizontal="left"/>
    </xf>
    <xf numFmtId="0" fontId="41" fillId="0" borderId="0" xfId="0" applyFont="1"/>
    <xf numFmtId="0" fontId="14" fillId="0" borderId="8" xfId="0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1" fillId="2" borderId="2" xfId="0" applyFont="1" applyFill="1" applyBorder="1" applyProtection="1">
      <protection locked="0"/>
    </xf>
    <xf numFmtId="166" fontId="0" fillId="0" borderId="2" xfId="0" applyNumberFormat="1" applyBorder="1" applyAlignment="1">
      <alignment horizontal="center"/>
    </xf>
    <xf numFmtId="0" fontId="19" fillId="0" borderId="0" xfId="0" applyFont="1" applyProtection="1">
      <protection locked="0"/>
    </xf>
    <xf numFmtId="166" fontId="0" fillId="0" borderId="0" xfId="0" applyNumberFormat="1"/>
    <xf numFmtId="0" fontId="1" fillId="2" borderId="6" xfId="0" applyFont="1" applyFill="1" applyBorder="1" applyProtection="1">
      <protection locked="0"/>
    </xf>
    <xf numFmtId="0" fontId="0" fillId="0" borderId="24" xfId="0" applyBorder="1"/>
    <xf numFmtId="0" fontId="45" fillId="0" borderId="0" xfId="0" applyFont="1"/>
    <xf numFmtId="0" fontId="41" fillId="0" borderId="0" xfId="0" applyFont="1" applyProtection="1">
      <protection locked="0"/>
    </xf>
    <xf numFmtId="165" fontId="1" fillId="0" borderId="0" xfId="0" quotePrefix="1" applyNumberFormat="1" applyFont="1" applyAlignment="1">
      <alignment horizontal="right"/>
    </xf>
    <xf numFmtId="0" fontId="14" fillId="0" borderId="15" xfId="0" applyFont="1" applyBorder="1" applyAlignment="1">
      <alignment horizontal="center" textRotation="90" wrapText="1"/>
    </xf>
    <xf numFmtId="0" fontId="0" fillId="2" borderId="0" xfId="0" applyFill="1" applyAlignment="1" applyProtection="1">
      <alignment horizontal="left"/>
      <protection locked="0"/>
    </xf>
    <xf numFmtId="14" fontId="11" fillId="2" borderId="0" xfId="0" applyNumberFormat="1" applyFont="1" applyFill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21" fillId="0" borderId="1" xfId="0" applyFont="1" applyBorder="1" applyAlignment="1">
      <alignment horizontal="left" wrapText="1"/>
    </xf>
    <xf numFmtId="0" fontId="1" fillId="2" borderId="0" xfId="0" applyFont="1" applyFill="1" applyAlignment="1" applyProtection="1">
      <alignment horizontal="left"/>
      <protection locked="0"/>
    </xf>
    <xf numFmtId="0" fontId="35" fillId="0" borderId="12" xfId="0" applyFont="1" applyBorder="1" applyAlignment="1">
      <alignment horizontal="center"/>
    </xf>
    <xf numFmtId="0" fontId="35" fillId="0" borderId="23" xfId="0" applyFont="1" applyBorder="1" applyAlignment="1">
      <alignment horizontal="center"/>
    </xf>
  </cellXfs>
  <cellStyles count="92">
    <cellStyle name="20% - Akzent1" xfId="3" xr:uid="{00000000-0005-0000-0000-000000000000}"/>
    <cellStyle name="20% - Akzent1 2" xfId="4" xr:uid="{00000000-0005-0000-0000-000001000000}"/>
    <cellStyle name="20% - Akzent2" xfId="5" xr:uid="{00000000-0005-0000-0000-000002000000}"/>
    <cellStyle name="20% - Akzent2 2" xfId="6" xr:uid="{00000000-0005-0000-0000-000003000000}"/>
    <cellStyle name="20% - Akzent3" xfId="7" xr:uid="{00000000-0005-0000-0000-000004000000}"/>
    <cellStyle name="20% - Akzent3 2" xfId="8" xr:uid="{00000000-0005-0000-0000-000005000000}"/>
    <cellStyle name="20% - Akzent4" xfId="9" xr:uid="{00000000-0005-0000-0000-000006000000}"/>
    <cellStyle name="20% - Akzent4 2" xfId="10" xr:uid="{00000000-0005-0000-0000-000007000000}"/>
    <cellStyle name="20% - Akzent5" xfId="11" xr:uid="{00000000-0005-0000-0000-000008000000}"/>
    <cellStyle name="20% - Akzent5 2" xfId="12" xr:uid="{00000000-0005-0000-0000-000009000000}"/>
    <cellStyle name="20% - Akzent6" xfId="13" xr:uid="{00000000-0005-0000-0000-00000A000000}"/>
    <cellStyle name="20% - Akzent6 2" xfId="14" xr:uid="{00000000-0005-0000-0000-00000B000000}"/>
    <cellStyle name="40% - Akzent1" xfId="15" xr:uid="{00000000-0005-0000-0000-00000C000000}"/>
    <cellStyle name="40% - Akzent1 2" xfId="16" xr:uid="{00000000-0005-0000-0000-00000D000000}"/>
    <cellStyle name="40% - Akzent2" xfId="17" xr:uid="{00000000-0005-0000-0000-00000E000000}"/>
    <cellStyle name="40% - Akzent2 2" xfId="18" xr:uid="{00000000-0005-0000-0000-00000F000000}"/>
    <cellStyle name="40% - Akzent3" xfId="19" xr:uid="{00000000-0005-0000-0000-000010000000}"/>
    <cellStyle name="40% - Akzent3 2" xfId="20" xr:uid="{00000000-0005-0000-0000-000011000000}"/>
    <cellStyle name="40% - Akzent4" xfId="21" xr:uid="{00000000-0005-0000-0000-000012000000}"/>
    <cellStyle name="40% - Akzent4 2" xfId="22" xr:uid="{00000000-0005-0000-0000-000013000000}"/>
    <cellStyle name="40% - Akzent5" xfId="23" xr:uid="{00000000-0005-0000-0000-000014000000}"/>
    <cellStyle name="40% - Akzent5 2" xfId="24" xr:uid="{00000000-0005-0000-0000-000015000000}"/>
    <cellStyle name="40% - Akzent6" xfId="25" xr:uid="{00000000-0005-0000-0000-000016000000}"/>
    <cellStyle name="40% - Akzent6 2" xfId="26" xr:uid="{00000000-0005-0000-0000-000017000000}"/>
    <cellStyle name="60% - Akzent1" xfId="27" xr:uid="{00000000-0005-0000-0000-000018000000}"/>
    <cellStyle name="60% - Akzent1 2" xfId="28" xr:uid="{00000000-0005-0000-0000-000019000000}"/>
    <cellStyle name="60% - Akzent2" xfId="29" xr:uid="{00000000-0005-0000-0000-00001A000000}"/>
    <cellStyle name="60% - Akzent2 2" xfId="30" xr:uid="{00000000-0005-0000-0000-00001B000000}"/>
    <cellStyle name="60% - Akzent3" xfId="31" xr:uid="{00000000-0005-0000-0000-00001C000000}"/>
    <cellStyle name="60% - Akzent3 2" xfId="32" xr:uid="{00000000-0005-0000-0000-00001D000000}"/>
    <cellStyle name="60% - Akzent4" xfId="33" xr:uid="{00000000-0005-0000-0000-00001E000000}"/>
    <cellStyle name="60% - Akzent4 2" xfId="34" xr:uid="{00000000-0005-0000-0000-00001F000000}"/>
    <cellStyle name="60% - Akzent5" xfId="35" xr:uid="{00000000-0005-0000-0000-000020000000}"/>
    <cellStyle name="60% - Akzent5 2" xfId="36" xr:uid="{00000000-0005-0000-0000-000021000000}"/>
    <cellStyle name="60% - Akzent6" xfId="37" xr:uid="{00000000-0005-0000-0000-000022000000}"/>
    <cellStyle name="60% - Akzent6 2" xfId="38" xr:uid="{00000000-0005-0000-0000-000023000000}"/>
    <cellStyle name="Hyperlink 10" xfId="39" xr:uid="{00000000-0005-0000-0000-000024000000}"/>
    <cellStyle name="Hyperlink 11" xfId="40" xr:uid="{00000000-0005-0000-0000-000025000000}"/>
    <cellStyle name="Hyperlink 2" xfId="41" xr:uid="{00000000-0005-0000-0000-000026000000}"/>
    <cellStyle name="Hyperlink 2 2" xfId="42" xr:uid="{00000000-0005-0000-0000-000027000000}"/>
    <cellStyle name="Hyperlink 3" xfId="43" xr:uid="{00000000-0005-0000-0000-000028000000}"/>
    <cellStyle name="Hyperlink 3 2" xfId="44" xr:uid="{00000000-0005-0000-0000-000029000000}"/>
    <cellStyle name="Hyperlink 3 2 2" xfId="45" xr:uid="{00000000-0005-0000-0000-00002A000000}"/>
    <cellStyle name="Hyperlink 3 3" xfId="46" xr:uid="{00000000-0005-0000-0000-00002B000000}"/>
    <cellStyle name="Hyperlink 3 3 2" xfId="47" xr:uid="{00000000-0005-0000-0000-00002C000000}"/>
    <cellStyle name="Hyperlink 3 4" xfId="48" xr:uid="{00000000-0005-0000-0000-00002D000000}"/>
    <cellStyle name="Hyperlink 3_AnmeldungenGewehr" xfId="49" xr:uid="{00000000-0005-0000-0000-00002E000000}"/>
    <cellStyle name="Hyperlink 4" xfId="50" xr:uid="{00000000-0005-0000-0000-00002F000000}"/>
    <cellStyle name="Hyperlink 4 2" xfId="51" xr:uid="{00000000-0005-0000-0000-000030000000}"/>
    <cellStyle name="Hyperlink 4 2 2" xfId="52" xr:uid="{00000000-0005-0000-0000-000031000000}"/>
    <cellStyle name="Hyperlink 4 3" xfId="53" xr:uid="{00000000-0005-0000-0000-000032000000}"/>
    <cellStyle name="Hyperlink 4 3 2" xfId="54" xr:uid="{00000000-0005-0000-0000-000033000000}"/>
    <cellStyle name="Hyperlink 4 4" xfId="55" xr:uid="{00000000-0005-0000-0000-000034000000}"/>
    <cellStyle name="Hyperlink 4_AnmeldungenGewehr" xfId="56" xr:uid="{00000000-0005-0000-0000-000035000000}"/>
    <cellStyle name="Hyperlink 5" xfId="57" xr:uid="{00000000-0005-0000-0000-000036000000}"/>
    <cellStyle name="Hyperlink 5 2" xfId="58" xr:uid="{00000000-0005-0000-0000-000037000000}"/>
    <cellStyle name="Hyperlink 5 2 2" xfId="59" xr:uid="{00000000-0005-0000-0000-000038000000}"/>
    <cellStyle name="Hyperlink 5 3" xfId="60" xr:uid="{00000000-0005-0000-0000-000039000000}"/>
    <cellStyle name="Hyperlink 5 3 2" xfId="61" xr:uid="{00000000-0005-0000-0000-00003A000000}"/>
    <cellStyle name="Hyperlink 5 4" xfId="62" xr:uid="{00000000-0005-0000-0000-00003B000000}"/>
    <cellStyle name="Hyperlink 5_AnmeldungenGewehr" xfId="63" xr:uid="{00000000-0005-0000-0000-00003C000000}"/>
    <cellStyle name="Hyperlink 6" xfId="64" xr:uid="{00000000-0005-0000-0000-00003D000000}"/>
    <cellStyle name="Hyperlink 6 2" xfId="65" xr:uid="{00000000-0005-0000-0000-00003E000000}"/>
    <cellStyle name="Hyperlink 7" xfId="66" xr:uid="{00000000-0005-0000-0000-00003F000000}"/>
    <cellStyle name="Hyperlink 7 2" xfId="67" xr:uid="{00000000-0005-0000-0000-000040000000}"/>
    <cellStyle name="Hyperlink 8" xfId="68" xr:uid="{00000000-0005-0000-0000-000041000000}"/>
    <cellStyle name="Hyperlink 9" xfId="69" xr:uid="{00000000-0005-0000-0000-000042000000}"/>
    <cellStyle name="Komma 2" xfId="70" xr:uid="{00000000-0005-0000-0000-000043000000}"/>
    <cellStyle name="Komma 2 2" xfId="71" xr:uid="{00000000-0005-0000-0000-000044000000}"/>
    <cellStyle name="Komma 2 3" xfId="72" xr:uid="{00000000-0005-0000-0000-000045000000}"/>
    <cellStyle name="Komma 3" xfId="73" xr:uid="{00000000-0005-0000-0000-000046000000}"/>
    <cellStyle name="Komma 3 2" xfId="74" xr:uid="{00000000-0005-0000-0000-000047000000}"/>
    <cellStyle name="Komma 3 3" xfId="75" xr:uid="{00000000-0005-0000-0000-000048000000}"/>
    <cellStyle name="Komma 4" xfId="76" xr:uid="{00000000-0005-0000-0000-000049000000}"/>
    <cellStyle name="Komma 5" xfId="77" xr:uid="{00000000-0005-0000-0000-00004A000000}"/>
    <cellStyle name="Komma 5 2" xfId="78" xr:uid="{00000000-0005-0000-0000-00004B000000}"/>
    <cellStyle name="Komma 5 3" xfId="79" xr:uid="{00000000-0005-0000-0000-00004C000000}"/>
    <cellStyle name="Komma 6" xfId="80" xr:uid="{00000000-0005-0000-0000-00004D000000}"/>
    <cellStyle name="Komma 6 2" xfId="81" xr:uid="{00000000-0005-0000-0000-00004E000000}"/>
    <cellStyle name="Link" xfId="1" builtinId="8"/>
    <cellStyle name="Link 2" xfId="82" xr:uid="{00000000-0005-0000-0000-000080000000}"/>
    <cellStyle name="Standard" xfId="0" builtinId="0"/>
    <cellStyle name="Standard 10" xfId="2" xr:uid="{00000000-0005-0000-0000-000081000000}"/>
    <cellStyle name="Standard 2" xfId="83" xr:uid="{00000000-0005-0000-0000-000051000000}"/>
    <cellStyle name="Standard 2 2" xfId="84" xr:uid="{00000000-0005-0000-0000-000052000000}"/>
    <cellStyle name="Standard 3" xfId="85" xr:uid="{00000000-0005-0000-0000-000053000000}"/>
    <cellStyle name="Standard 4" xfId="86" xr:uid="{00000000-0005-0000-0000-000054000000}"/>
    <cellStyle name="Standard 5" xfId="87" xr:uid="{00000000-0005-0000-0000-000055000000}"/>
    <cellStyle name="Standard 6" xfId="88" xr:uid="{00000000-0005-0000-0000-000056000000}"/>
    <cellStyle name="Standard 7" xfId="89" xr:uid="{00000000-0005-0000-0000-000057000000}"/>
    <cellStyle name="Standard 8" xfId="90" xr:uid="{00000000-0005-0000-0000-000058000000}"/>
    <cellStyle name="Standard 9" xfId="91" xr:uid="{00000000-0005-0000-0000-000059000000}"/>
  </cellStyles>
  <dxfs count="14"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22" fmlaLink="Gewehr_Liste!$J$15" fmlaRange="Daten!$A$32:$A$34" noThreeD="1" sel="1" val="0"/>
</file>

<file path=xl/ctrlProps/ctrlProp10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1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2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3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4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5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6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7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8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19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2.xml><?xml version="1.0" encoding="utf-8"?>
<formControlPr xmlns="http://schemas.microsoft.com/office/spreadsheetml/2009/9/main" objectType="Drop" dropStyle="combo" dx="22" fmlaLink="$M$20" fmlaRange="Daten!$A$3:$A$9" noThreeD="1" sel="6" val="0"/>
</file>

<file path=xl/ctrlProps/ctrlProp20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21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22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23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24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25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26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27.xml><?xml version="1.0" encoding="utf-8"?>
<formControlPr xmlns="http://schemas.microsoft.com/office/spreadsheetml/2009/9/main" objectType="Drop" dropStyle="combo" dx="22" fmlaLink="Gewehr_Liste!$J$19" fmlaRange="Daten!$A$3:$A$9" noThreeD="1" sel="1" val="0"/>
</file>

<file path=xl/ctrlProps/ctrlProp28.xml><?xml version="1.0" encoding="utf-8"?>
<formControlPr xmlns="http://schemas.microsoft.com/office/spreadsheetml/2009/9/main" objectType="Drop" dropStyle="combo" dx="22" fmlaLink="Gewehr_Liste!$J$20" fmlaRange="Daten!$A$3:$A$9" noThreeD="1" sel="1" val="0"/>
</file>

<file path=xl/ctrlProps/ctrlProp29.xml><?xml version="1.0" encoding="utf-8"?>
<formControlPr xmlns="http://schemas.microsoft.com/office/spreadsheetml/2009/9/main" objectType="Drop" dropStyle="combo" dx="22" fmlaLink="Gewehr_Liste!$J$21" fmlaRange="Daten!$A$3:$A$9" noThreeD="1" sel="1" val="0"/>
</file>

<file path=xl/ctrlProps/ctrlProp3.xml><?xml version="1.0" encoding="utf-8"?>
<formControlPr xmlns="http://schemas.microsoft.com/office/spreadsheetml/2009/9/main" objectType="Drop" dropStyle="combo" dx="22" fmlaLink="M21" fmlaRange="Daten!$A$3:$A$9" noThreeD="1" sel="3" val="0"/>
</file>

<file path=xl/ctrlProps/ctrlProp30.xml><?xml version="1.0" encoding="utf-8"?>
<formControlPr xmlns="http://schemas.microsoft.com/office/spreadsheetml/2009/9/main" objectType="Drop" dropStyle="combo" dx="22" fmlaLink="Gewehr_Liste!$J$22" fmlaRange="Daten!$A$3:$A$9" noThreeD="1" sel="1" val="0"/>
</file>

<file path=xl/ctrlProps/ctrlProp31.xml><?xml version="1.0" encoding="utf-8"?>
<formControlPr xmlns="http://schemas.microsoft.com/office/spreadsheetml/2009/9/main" objectType="Drop" dropStyle="combo" dx="22" fmlaLink="Gewehr_Liste!$J$23" fmlaRange="Daten!$A$3:$A$9" noThreeD="1" sel="1" val="0"/>
</file>

<file path=xl/ctrlProps/ctrlProp32.xml><?xml version="1.0" encoding="utf-8"?>
<formControlPr xmlns="http://schemas.microsoft.com/office/spreadsheetml/2009/9/main" objectType="Drop" dropStyle="combo" dx="22" fmlaLink="Gewehr_Liste!$J$24" fmlaRange="Daten!$A$3:$A$9" noThreeD="1" sel="1" val="0"/>
</file>

<file path=xl/ctrlProps/ctrlProp33.xml><?xml version="1.0" encoding="utf-8"?>
<formControlPr xmlns="http://schemas.microsoft.com/office/spreadsheetml/2009/9/main" objectType="Drop" dropStyle="combo" dx="22" fmlaLink="Gewehr_Liste!$J$25" fmlaRange="Daten!$A$3:$A$9" noThreeD="1" sel="1" val="0"/>
</file>

<file path=xl/ctrlProps/ctrlProp34.xml><?xml version="1.0" encoding="utf-8"?>
<formControlPr xmlns="http://schemas.microsoft.com/office/spreadsheetml/2009/9/main" objectType="Drop" dropStyle="combo" dx="22" fmlaLink="Gewehr_Liste!$J$26" fmlaRange="Daten!$A$3:$A$9" noThreeD="1" sel="1" val="0"/>
</file>

<file path=xl/ctrlProps/ctrlProp35.xml><?xml version="1.0" encoding="utf-8"?>
<formControlPr xmlns="http://schemas.microsoft.com/office/spreadsheetml/2009/9/main" objectType="Drop" dropStyle="combo" dx="22" fmlaLink="Gewehr_Liste!$J$27" fmlaRange="Daten!$A$3:$A$9" noThreeD="1" sel="1" val="0"/>
</file>

<file path=xl/ctrlProps/ctrlProp36.xml><?xml version="1.0" encoding="utf-8"?>
<formControlPr xmlns="http://schemas.microsoft.com/office/spreadsheetml/2009/9/main" objectType="Drop" dropStyle="combo" dx="22" fmlaLink="Gewehr_Liste!$J$28" fmlaRange="Daten!$A$3:$A$9" noThreeD="1" sel="1" val="0"/>
</file>

<file path=xl/ctrlProps/ctrlProp37.xml><?xml version="1.0" encoding="utf-8"?>
<formControlPr xmlns="http://schemas.microsoft.com/office/spreadsheetml/2009/9/main" objectType="Drop" dropStyle="combo" dx="22" fmlaLink="Gewehr_Liste!$J$29" fmlaRange="Daten!$A$3:$A$9" noThreeD="1" sel="1" val="0"/>
</file>

<file path=xl/ctrlProps/ctrlProp38.xml><?xml version="1.0" encoding="utf-8"?>
<formControlPr xmlns="http://schemas.microsoft.com/office/spreadsheetml/2009/9/main" objectType="Drop" dropStyle="combo" dx="22" fmlaLink="Gewehr_Liste!$J$30" fmlaRange="Daten!$A$3:$A$9" noThreeD="1" sel="1" val="0"/>
</file>

<file path=xl/ctrlProps/ctrlProp39.xml><?xml version="1.0" encoding="utf-8"?>
<formControlPr xmlns="http://schemas.microsoft.com/office/spreadsheetml/2009/9/main" objectType="Drop" dropStyle="combo" dx="22" fmlaLink="Gewehr_Liste!$J$31" fmlaRange="Daten!$A$3:$A$9" noThreeD="1" sel="1" val="0"/>
</file>

<file path=xl/ctrlProps/ctrlProp4.xml><?xml version="1.0" encoding="utf-8"?>
<formControlPr xmlns="http://schemas.microsoft.com/office/spreadsheetml/2009/9/main" objectType="Drop" dropStyle="combo" dx="22" fmlaLink="M22" fmlaRange="Daten!$A$3:$A$9" noThreeD="1" sel="2" val="0"/>
</file>

<file path=xl/ctrlProps/ctrlProp40.xml><?xml version="1.0" encoding="utf-8"?>
<formControlPr xmlns="http://schemas.microsoft.com/office/spreadsheetml/2009/9/main" objectType="Drop" dropStyle="combo" dx="22" fmlaLink="Gewehr_Liste!$J$32" fmlaRange="Daten!$A$3:$A$9" noThreeD="1" sel="1" val="0"/>
</file>

<file path=xl/ctrlProps/ctrlProp41.xml><?xml version="1.0" encoding="utf-8"?>
<formControlPr xmlns="http://schemas.microsoft.com/office/spreadsheetml/2009/9/main" objectType="Drop" dropStyle="combo" dx="22" fmlaLink="Gewehr_Liste!$J$33" fmlaRange="Daten!$A$3:$A$9" noThreeD="1" sel="1" val="0"/>
</file>

<file path=xl/ctrlProps/ctrlProp42.xml><?xml version="1.0" encoding="utf-8"?>
<formControlPr xmlns="http://schemas.microsoft.com/office/spreadsheetml/2009/9/main" objectType="Drop" dropStyle="combo" dx="22" fmlaLink="Gewehr_Liste!$J$34" fmlaRange="Daten!$A$3:$A$9" noThreeD="1" sel="1" val="0"/>
</file>

<file path=xl/ctrlProps/ctrlProp43.xml><?xml version="1.0" encoding="utf-8"?>
<formControlPr xmlns="http://schemas.microsoft.com/office/spreadsheetml/2009/9/main" objectType="Drop" dropStyle="combo" dx="22" fmlaLink="Gewehr_Liste!$J$35" fmlaRange="Daten!$A$3:$A$9" noThreeD="1" sel="1" val="0"/>
</file>

<file path=xl/ctrlProps/ctrlProp44.xml><?xml version="1.0" encoding="utf-8"?>
<formControlPr xmlns="http://schemas.microsoft.com/office/spreadsheetml/2009/9/main" objectType="Drop" dropStyle="combo" dx="22" fmlaLink="Gewehr_Liste!$J$36" fmlaRange="Daten!$A$3:$A$9" noThreeD="1" sel="1" val="0"/>
</file>

<file path=xl/ctrlProps/ctrlProp45.xml><?xml version="1.0" encoding="utf-8"?>
<formControlPr xmlns="http://schemas.microsoft.com/office/spreadsheetml/2009/9/main" objectType="Drop" dropStyle="combo" dx="22" fmlaLink="Gewehr_Liste!$J$37" fmlaRange="Daten!$A$3:$A$9" noThreeD="1" sel="1" val="0"/>
</file>

<file path=xl/ctrlProps/ctrlProp46.xml><?xml version="1.0" encoding="utf-8"?>
<formControlPr xmlns="http://schemas.microsoft.com/office/spreadsheetml/2009/9/main" objectType="Drop" dropStyle="combo" dx="22" fmlaLink="Gewehr_Liste!$J$38" fmlaRange="Daten!$A$3:$A$9" noThreeD="1" sel="1" val="0"/>
</file>

<file path=xl/ctrlProps/ctrlProp47.xml><?xml version="1.0" encoding="utf-8"?>
<formControlPr xmlns="http://schemas.microsoft.com/office/spreadsheetml/2009/9/main" objectType="Drop" dropStyle="combo" dx="22" fmlaLink="Gewehr_Liste!$J$39" fmlaRange="Daten!$A$3:$A$9" noThreeD="1" sel="1" val="0"/>
</file>

<file path=xl/ctrlProps/ctrlProp48.xml><?xml version="1.0" encoding="utf-8"?>
<formControlPr xmlns="http://schemas.microsoft.com/office/spreadsheetml/2009/9/main" objectType="Drop" dropStyle="combo" dx="22" fmlaLink="Gewehr_Liste!$J$40" fmlaRange="Daten!$A$3:$A$9" noThreeD="1" sel="1" val="0"/>
</file>

<file path=xl/ctrlProps/ctrlProp49.xml><?xml version="1.0" encoding="utf-8"?>
<formControlPr xmlns="http://schemas.microsoft.com/office/spreadsheetml/2009/9/main" objectType="Drop" dropStyle="combo" dx="22" fmlaLink="Gewehr_Liste!$J$41" fmlaRange="Daten!$A$3:$A$9" noThreeD="1" sel="1" val="0"/>
</file>

<file path=xl/ctrlProps/ctrlProp5.xml><?xml version="1.0" encoding="utf-8"?>
<formControlPr xmlns="http://schemas.microsoft.com/office/spreadsheetml/2009/9/main" objectType="Drop" dropStyle="combo" dx="22" fmlaLink="M23" fmlaRange="Daten!$A$3:$A$9" noThreeD="1" sel="2" val="0"/>
</file>

<file path=xl/ctrlProps/ctrlProp50.xml><?xml version="1.0" encoding="utf-8"?>
<formControlPr xmlns="http://schemas.microsoft.com/office/spreadsheetml/2009/9/main" objectType="Drop" dropStyle="combo" dx="22" fmlaLink="Gewehr_Liste!$J$42" fmlaRange="Daten!$A$3:$A$9" noThreeD="1" sel="1" val="0"/>
</file>

<file path=xl/ctrlProps/ctrlProp51.xml><?xml version="1.0" encoding="utf-8"?>
<formControlPr xmlns="http://schemas.microsoft.com/office/spreadsheetml/2009/9/main" objectType="Drop" dropStyle="combo" dx="22" fmlaLink="Gewehr_Liste!$J$43" fmlaRange="Daten!$A$3:$A$9" noThreeD="1" sel="1" val="0"/>
</file>

<file path=xl/ctrlProps/ctrlProp52.xml><?xml version="1.0" encoding="utf-8"?>
<formControlPr xmlns="http://schemas.microsoft.com/office/spreadsheetml/2009/9/main" objectType="Drop" dropLines="3" dropStyle="combo" dx="22" fmlaLink="Gewehr_Liste!$J$15" fmlaRange="Daten!$A$32:$A$34" noThreeD="1" sel="1" val="0"/>
</file>

<file path=xl/ctrlProps/ctrlProp53.xml><?xml version="1.0" encoding="utf-8"?>
<formControlPr xmlns="http://schemas.microsoft.com/office/spreadsheetml/2009/9/main" objectType="Drop" dropLines="3" dropStyle="combo" dx="22" fmlaLink="Pistole_Liste!$J$15" fmlaRange="Daten!$A$32:$A$34" noThreeD="1" sel="1" val="0"/>
</file>

<file path=xl/ctrlProps/ctrlProp6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7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8.xml><?xml version="1.0" encoding="utf-8"?>
<formControlPr xmlns="http://schemas.microsoft.com/office/spreadsheetml/2009/9/main" objectType="Drop" dropStyle="combo" dx="22" fmlaLink="$J$20" fmlaRange="Daten!$A$3:$A$9" noThreeD="1" sel="1" val="0"/>
</file>

<file path=xl/ctrlProps/ctrlProp9.xml><?xml version="1.0" encoding="utf-8"?>
<formControlPr xmlns="http://schemas.microsoft.com/office/spreadsheetml/2009/9/main" objectType="Drop" dropStyle="combo" dx="22" fmlaLink="$J$20" fmlaRange="Daten!$A$3:$A$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47625</xdr:rowOff>
    </xdr:from>
    <xdr:to>
      <xdr:col>1</xdr:col>
      <xdr:colOff>676275</xdr:colOff>
      <xdr:row>5</xdr:row>
      <xdr:rowOff>66675</xdr:rowOff>
    </xdr:to>
    <xdr:pic>
      <xdr:nvPicPr>
        <xdr:cNvPr id="6204" name="Picture 3" descr="logo lksv2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95275"/>
          <a:ext cx="1428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3290" name="Picture 1" descr="logo lksv2">
          <a:extLst>
            <a:ext uri="{FF2B5EF4-FFF2-40B4-BE49-F238E27FC236}">
              <a16:creationId xmlns:a16="http://schemas.microsoft.com/office/drawing/2014/main" id="{00000000-0008-0000-0100-0000D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842010</xdr:colOff>
      <xdr:row>0</xdr:row>
      <xdr:rowOff>47625</xdr:rowOff>
    </xdr:from>
    <xdr:to>
      <xdr:col>7</xdr:col>
      <xdr:colOff>1295414</xdr:colOff>
      <xdr:row>8</xdr:row>
      <xdr:rowOff>47625</xdr:rowOff>
    </xdr:to>
    <xdr:sp macro="" textlink="">
      <xdr:nvSpPr>
        <xdr:cNvPr id="3124" name="WordArt 52">
          <a:extLst>
            <a:ext uri="{FF2B5EF4-FFF2-40B4-BE49-F238E27FC236}">
              <a16:creationId xmlns:a16="http://schemas.microsoft.com/office/drawing/2014/main" id="{00000000-0008-0000-0100-00003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10000" y="47625"/>
          <a:ext cx="4991100" cy="13335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>
            <a:buNone/>
          </a:pPr>
          <a:r>
            <a:rPr lang="de-CH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Eingabemuster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0</xdr:rowOff>
        </xdr:from>
        <xdr:to>
          <xdr:col>7</xdr:col>
          <xdr:colOff>495300</xdr:colOff>
          <xdr:row>15</xdr:row>
          <xdr:rowOff>19050</xdr:rowOff>
        </xdr:to>
        <xdr:sp macro="" textlink="">
          <xdr:nvSpPr>
            <xdr:cNvPr id="3125" name="Drop Down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19</xdr:row>
          <xdr:rowOff>19050</xdr:rowOff>
        </xdr:from>
        <xdr:to>
          <xdr:col>6</xdr:col>
          <xdr:colOff>990600</xdr:colOff>
          <xdr:row>19</xdr:row>
          <xdr:rowOff>219075</xdr:rowOff>
        </xdr:to>
        <xdr:sp macro="" textlink="">
          <xdr:nvSpPr>
            <xdr:cNvPr id="3126" name="Drop Down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19050</xdr:rowOff>
        </xdr:from>
        <xdr:to>
          <xdr:col>6</xdr:col>
          <xdr:colOff>990600</xdr:colOff>
          <xdr:row>20</xdr:row>
          <xdr:rowOff>219075</xdr:rowOff>
        </xdr:to>
        <xdr:sp macro="" textlink="">
          <xdr:nvSpPr>
            <xdr:cNvPr id="3128" name="Drop Down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21</xdr:row>
          <xdr:rowOff>19050</xdr:rowOff>
        </xdr:from>
        <xdr:to>
          <xdr:col>6</xdr:col>
          <xdr:colOff>1000125</xdr:colOff>
          <xdr:row>21</xdr:row>
          <xdr:rowOff>219075</xdr:rowOff>
        </xdr:to>
        <xdr:sp macro="" textlink="">
          <xdr:nvSpPr>
            <xdr:cNvPr id="3132" name="Drop Down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22</xdr:row>
          <xdr:rowOff>19050</xdr:rowOff>
        </xdr:from>
        <xdr:to>
          <xdr:col>6</xdr:col>
          <xdr:colOff>1000125</xdr:colOff>
          <xdr:row>22</xdr:row>
          <xdr:rowOff>219075</xdr:rowOff>
        </xdr:to>
        <xdr:sp macro="" textlink="">
          <xdr:nvSpPr>
            <xdr:cNvPr id="3134" name="Drop Down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1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28575</xdr:rowOff>
        </xdr:from>
        <xdr:to>
          <xdr:col>6</xdr:col>
          <xdr:colOff>1000125</xdr:colOff>
          <xdr:row>23</xdr:row>
          <xdr:rowOff>228600</xdr:rowOff>
        </xdr:to>
        <xdr:sp macro="" textlink="">
          <xdr:nvSpPr>
            <xdr:cNvPr id="3136" name="Drop Down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28575</xdr:rowOff>
        </xdr:from>
        <xdr:to>
          <xdr:col>6</xdr:col>
          <xdr:colOff>1000125</xdr:colOff>
          <xdr:row>24</xdr:row>
          <xdr:rowOff>228600</xdr:rowOff>
        </xdr:to>
        <xdr:sp macro="" textlink="">
          <xdr:nvSpPr>
            <xdr:cNvPr id="3138" name="Drop Down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25</xdr:row>
          <xdr:rowOff>28575</xdr:rowOff>
        </xdr:from>
        <xdr:to>
          <xdr:col>6</xdr:col>
          <xdr:colOff>990600</xdr:colOff>
          <xdr:row>25</xdr:row>
          <xdr:rowOff>228600</xdr:rowOff>
        </xdr:to>
        <xdr:sp macro="" textlink="">
          <xdr:nvSpPr>
            <xdr:cNvPr id="3140" name="Drop Down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1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28575</xdr:rowOff>
        </xdr:from>
        <xdr:to>
          <xdr:col>6</xdr:col>
          <xdr:colOff>990600</xdr:colOff>
          <xdr:row>26</xdr:row>
          <xdr:rowOff>228600</xdr:rowOff>
        </xdr:to>
        <xdr:sp macro="" textlink="">
          <xdr:nvSpPr>
            <xdr:cNvPr id="3142" name="Drop Down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1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27</xdr:row>
          <xdr:rowOff>19050</xdr:rowOff>
        </xdr:from>
        <xdr:to>
          <xdr:col>6</xdr:col>
          <xdr:colOff>1000125</xdr:colOff>
          <xdr:row>27</xdr:row>
          <xdr:rowOff>219075</xdr:rowOff>
        </xdr:to>
        <xdr:sp macro="" textlink="">
          <xdr:nvSpPr>
            <xdr:cNvPr id="3144" name="Drop Down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1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19050</xdr:rowOff>
        </xdr:from>
        <xdr:to>
          <xdr:col>6</xdr:col>
          <xdr:colOff>1000125</xdr:colOff>
          <xdr:row>28</xdr:row>
          <xdr:rowOff>219075</xdr:rowOff>
        </xdr:to>
        <xdr:sp macro="" textlink="">
          <xdr:nvSpPr>
            <xdr:cNvPr id="3146" name="Drop Down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29</xdr:row>
          <xdr:rowOff>19050</xdr:rowOff>
        </xdr:from>
        <xdr:to>
          <xdr:col>6</xdr:col>
          <xdr:colOff>990600</xdr:colOff>
          <xdr:row>29</xdr:row>
          <xdr:rowOff>219075</xdr:rowOff>
        </xdr:to>
        <xdr:sp macro="" textlink="">
          <xdr:nvSpPr>
            <xdr:cNvPr id="3148" name="Drop Down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</xdr:row>
          <xdr:rowOff>19050</xdr:rowOff>
        </xdr:from>
        <xdr:to>
          <xdr:col>6</xdr:col>
          <xdr:colOff>990600</xdr:colOff>
          <xdr:row>30</xdr:row>
          <xdr:rowOff>219075</xdr:rowOff>
        </xdr:to>
        <xdr:sp macro="" textlink="">
          <xdr:nvSpPr>
            <xdr:cNvPr id="3150" name="Drop Down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19050</xdr:rowOff>
        </xdr:from>
        <xdr:to>
          <xdr:col>6</xdr:col>
          <xdr:colOff>981075</xdr:colOff>
          <xdr:row>31</xdr:row>
          <xdr:rowOff>219075</xdr:rowOff>
        </xdr:to>
        <xdr:sp macro="" textlink="">
          <xdr:nvSpPr>
            <xdr:cNvPr id="3152" name="Drop Down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19050</xdr:rowOff>
        </xdr:from>
        <xdr:to>
          <xdr:col>6</xdr:col>
          <xdr:colOff>981075</xdr:colOff>
          <xdr:row>32</xdr:row>
          <xdr:rowOff>219075</xdr:rowOff>
        </xdr:to>
        <xdr:sp macro="" textlink="">
          <xdr:nvSpPr>
            <xdr:cNvPr id="3154" name="Drop Down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33</xdr:row>
          <xdr:rowOff>19050</xdr:rowOff>
        </xdr:from>
        <xdr:to>
          <xdr:col>6</xdr:col>
          <xdr:colOff>990600</xdr:colOff>
          <xdr:row>33</xdr:row>
          <xdr:rowOff>219075</xdr:rowOff>
        </xdr:to>
        <xdr:sp macro="" textlink="">
          <xdr:nvSpPr>
            <xdr:cNvPr id="3156" name="Drop Down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19050</xdr:rowOff>
        </xdr:from>
        <xdr:to>
          <xdr:col>6</xdr:col>
          <xdr:colOff>990600</xdr:colOff>
          <xdr:row>34</xdr:row>
          <xdr:rowOff>219075</xdr:rowOff>
        </xdr:to>
        <xdr:sp macro="" textlink="">
          <xdr:nvSpPr>
            <xdr:cNvPr id="3158" name="Drop Down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1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35</xdr:row>
          <xdr:rowOff>28575</xdr:rowOff>
        </xdr:from>
        <xdr:to>
          <xdr:col>6</xdr:col>
          <xdr:colOff>990600</xdr:colOff>
          <xdr:row>35</xdr:row>
          <xdr:rowOff>228600</xdr:rowOff>
        </xdr:to>
        <xdr:sp macro="" textlink="">
          <xdr:nvSpPr>
            <xdr:cNvPr id="3160" name="Drop Down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36</xdr:row>
          <xdr:rowOff>28575</xdr:rowOff>
        </xdr:from>
        <xdr:to>
          <xdr:col>6</xdr:col>
          <xdr:colOff>990600</xdr:colOff>
          <xdr:row>36</xdr:row>
          <xdr:rowOff>228600</xdr:rowOff>
        </xdr:to>
        <xdr:sp macro="" textlink="">
          <xdr:nvSpPr>
            <xdr:cNvPr id="3162" name="Drop Down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1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28575</xdr:rowOff>
        </xdr:from>
        <xdr:to>
          <xdr:col>6</xdr:col>
          <xdr:colOff>981075</xdr:colOff>
          <xdr:row>37</xdr:row>
          <xdr:rowOff>228600</xdr:rowOff>
        </xdr:to>
        <xdr:sp macro="" textlink="">
          <xdr:nvSpPr>
            <xdr:cNvPr id="3164" name="Drop Down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1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28575</xdr:rowOff>
        </xdr:from>
        <xdr:to>
          <xdr:col>6</xdr:col>
          <xdr:colOff>981075</xdr:colOff>
          <xdr:row>38</xdr:row>
          <xdr:rowOff>228600</xdr:rowOff>
        </xdr:to>
        <xdr:sp macro="" textlink="">
          <xdr:nvSpPr>
            <xdr:cNvPr id="3166" name="Drop Down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39</xdr:row>
          <xdr:rowOff>19050</xdr:rowOff>
        </xdr:from>
        <xdr:to>
          <xdr:col>6</xdr:col>
          <xdr:colOff>990600</xdr:colOff>
          <xdr:row>39</xdr:row>
          <xdr:rowOff>219075</xdr:rowOff>
        </xdr:to>
        <xdr:sp macro="" textlink="">
          <xdr:nvSpPr>
            <xdr:cNvPr id="3168" name="Drop Dow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40</xdr:row>
          <xdr:rowOff>19050</xdr:rowOff>
        </xdr:from>
        <xdr:to>
          <xdr:col>6</xdr:col>
          <xdr:colOff>990600</xdr:colOff>
          <xdr:row>40</xdr:row>
          <xdr:rowOff>219075</xdr:rowOff>
        </xdr:to>
        <xdr:sp macro="" textlink="">
          <xdr:nvSpPr>
            <xdr:cNvPr id="3170" name="Drop Down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1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41</xdr:row>
          <xdr:rowOff>19050</xdr:rowOff>
        </xdr:from>
        <xdr:to>
          <xdr:col>6</xdr:col>
          <xdr:colOff>981075</xdr:colOff>
          <xdr:row>41</xdr:row>
          <xdr:rowOff>219075</xdr:rowOff>
        </xdr:to>
        <xdr:sp macro="" textlink="">
          <xdr:nvSpPr>
            <xdr:cNvPr id="3172" name="Drop Down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1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42</xdr:row>
          <xdr:rowOff>19050</xdr:rowOff>
        </xdr:from>
        <xdr:to>
          <xdr:col>6</xdr:col>
          <xdr:colOff>981075</xdr:colOff>
          <xdr:row>42</xdr:row>
          <xdr:rowOff>219075</xdr:rowOff>
        </xdr:to>
        <xdr:sp macro="" textlink="">
          <xdr:nvSpPr>
            <xdr:cNvPr id="3174" name="Drop Down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1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19050</xdr:rowOff>
        </xdr:from>
        <xdr:to>
          <xdr:col>6</xdr:col>
          <xdr:colOff>971550</xdr:colOff>
          <xdr:row>43</xdr:row>
          <xdr:rowOff>219075</xdr:rowOff>
        </xdr:to>
        <xdr:sp macro="" textlink="">
          <xdr:nvSpPr>
            <xdr:cNvPr id="3176" name="Drop Down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1275" name="Picture 3" descr="logo lksv2">
          <a:extLst>
            <a:ext uri="{FF2B5EF4-FFF2-40B4-BE49-F238E27FC236}">
              <a16:creationId xmlns:a16="http://schemas.microsoft.com/office/drawing/2014/main" id="{00000000-0008-0000-02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19050</xdr:rowOff>
        </xdr:from>
        <xdr:to>
          <xdr:col>6</xdr:col>
          <xdr:colOff>981075</xdr:colOff>
          <xdr:row>20</xdr:row>
          <xdr:rowOff>219075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9525</xdr:rowOff>
        </xdr:from>
        <xdr:to>
          <xdr:col>6</xdr:col>
          <xdr:colOff>981075</xdr:colOff>
          <xdr:row>21</xdr:row>
          <xdr:rowOff>209550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9525</xdr:rowOff>
        </xdr:from>
        <xdr:to>
          <xdr:col>6</xdr:col>
          <xdr:colOff>981075</xdr:colOff>
          <xdr:row>22</xdr:row>
          <xdr:rowOff>209550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0</xdr:rowOff>
        </xdr:from>
        <xdr:to>
          <xdr:col>6</xdr:col>
          <xdr:colOff>981075</xdr:colOff>
          <xdr:row>23</xdr:row>
          <xdr:rowOff>200025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0</xdr:rowOff>
        </xdr:from>
        <xdr:to>
          <xdr:col>6</xdr:col>
          <xdr:colOff>981075</xdr:colOff>
          <xdr:row>24</xdr:row>
          <xdr:rowOff>200025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9525</xdr:rowOff>
        </xdr:from>
        <xdr:to>
          <xdr:col>6</xdr:col>
          <xdr:colOff>981075</xdr:colOff>
          <xdr:row>25</xdr:row>
          <xdr:rowOff>209550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9525</xdr:rowOff>
        </xdr:from>
        <xdr:to>
          <xdr:col>6</xdr:col>
          <xdr:colOff>981075</xdr:colOff>
          <xdr:row>26</xdr:row>
          <xdr:rowOff>209550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19050</xdr:rowOff>
        </xdr:from>
        <xdr:to>
          <xdr:col>6</xdr:col>
          <xdr:colOff>981075</xdr:colOff>
          <xdr:row>27</xdr:row>
          <xdr:rowOff>219075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28</xdr:row>
          <xdr:rowOff>9525</xdr:rowOff>
        </xdr:from>
        <xdr:to>
          <xdr:col>6</xdr:col>
          <xdr:colOff>981075</xdr:colOff>
          <xdr:row>28</xdr:row>
          <xdr:rowOff>209550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29</xdr:row>
          <xdr:rowOff>0</xdr:rowOff>
        </xdr:from>
        <xdr:to>
          <xdr:col>6</xdr:col>
          <xdr:colOff>981075</xdr:colOff>
          <xdr:row>29</xdr:row>
          <xdr:rowOff>200025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19050</xdr:rowOff>
        </xdr:from>
        <xdr:to>
          <xdr:col>6</xdr:col>
          <xdr:colOff>981075</xdr:colOff>
          <xdr:row>30</xdr:row>
          <xdr:rowOff>219075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31</xdr:row>
          <xdr:rowOff>9525</xdr:rowOff>
        </xdr:from>
        <xdr:to>
          <xdr:col>6</xdr:col>
          <xdr:colOff>981075</xdr:colOff>
          <xdr:row>31</xdr:row>
          <xdr:rowOff>209550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2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32</xdr:row>
          <xdr:rowOff>0</xdr:rowOff>
        </xdr:from>
        <xdr:to>
          <xdr:col>6</xdr:col>
          <xdr:colOff>981075</xdr:colOff>
          <xdr:row>32</xdr:row>
          <xdr:rowOff>200025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2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33</xdr:row>
          <xdr:rowOff>9525</xdr:rowOff>
        </xdr:from>
        <xdr:to>
          <xdr:col>6</xdr:col>
          <xdr:colOff>981075</xdr:colOff>
          <xdr:row>33</xdr:row>
          <xdr:rowOff>209550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2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6</xdr:col>
          <xdr:colOff>981075</xdr:colOff>
          <xdr:row>34</xdr:row>
          <xdr:rowOff>209550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2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35</xdr:row>
          <xdr:rowOff>0</xdr:rowOff>
        </xdr:from>
        <xdr:to>
          <xdr:col>6</xdr:col>
          <xdr:colOff>981075</xdr:colOff>
          <xdr:row>35</xdr:row>
          <xdr:rowOff>200025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2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0</xdr:rowOff>
        </xdr:from>
        <xdr:to>
          <xdr:col>6</xdr:col>
          <xdr:colOff>981075</xdr:colOff>
          <xdr:row>36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2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6</xdr:col>
          <xdr:colOff>981075</xdr:colOff>
          <xdr:row>37</xdr:row>
          <xdr:rowOff>209550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2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38</xdr:row>
          <xdr:rowOff>9525</xdr:rowOff>
        </xdr:from>
        <xdr:to>
          <xdr:col>6</xdr:col>
          <xdr:colOff>981075</xdr:colOff>
          <xdr:row>38</xdr:row>
          <xdr:rowOff>209550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2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39</xdr:row>
          <xdr:rowOff>19050</xdr:rowOff>
        </xdr:from>
        <xdr:to>
          <xdr:col>6</xdr:col>
          <xdr:colOff>981075</xdr:colOff>
          <xdr:row>39</xdr:row>
          <xdr:rowOff>219075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2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40</xdr:row>
          <xdr:rowOff>9525</xdr:rowOff>
        </xdr:from>
        <xdr:to>
          <xdr:col>6</xdr:col>
          <xdr:colOff>981075</xdr:colOff>
          <xdr:row>40</xdr:row>
          <xdr:rowOff>209550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2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41</xdr:row>
          <xdr:rowOff>0</xdr:rowOff>
        </xdr:from>
        <xdr:to>
          <xdr:col>6</xdr:col>
          <xdr:colOff>981075</xdr:colOff>
          <xdr:row>41</xdr:row>
          <xdr:rowOff>200025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2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42</xdr:row>
          <xdr:rowOff>19050</xdr:rowOff>
        </xdr:from>
        <xdr:to>
          <xdr:col>6</xdr:col>
          <xdr:colOff>981075</xdr:colOff>
          <xdr:row>42</xdr:row>
          <xdr:rowOff>219075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2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43</xdr:row>
          <xdr:rowOff>9525</xdr:rowOff>
        </xdr:from>
        <xdr:to>
          <xdr:col>6</xdr:col>
          <xdr:colOff>981075</xdr:colOff>
          <xdr:row>43</xdr:row>
          <xdr:rowOff>209550</xdr:rowOff>
        </xdr:to>
        <xdr:sp macro="" textlink="">
          <xdr:nvSpPr>
            <xdr:cNvPr id="1087" name="Drop Dow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2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44</xdr:row>
          <xdr:rowOff>9525</xdr:rowOff>
        </xdr:from>
        <xdr:to>
          <xdr:col>6</xdr:col>
          <xdr:colOff>981075</xdr:colOff>
          <xdr:row>44</xdr:row>
          <xdr:rowOff>209550</xdr:rowOff>
        </xdr:to>
        <xdr:sp macro="" textlink="">
          <xdr:nvSpPr>
            <xdr:cNvPr id="1089" name="Drop Dow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2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19050</xdr:colOff>
      <xdr:row>15</xdr:row>
      <xdr:rowOff>104775</xdr:rowOff>
    </xdr:from>
    <xdr:to>
      <xdr:col>7</xdr:col>
      <xdr:colOff>142875</xdr:colOff>
      <xdr:row>18</xdr:row>
      <xdr:rowOff>125757</xdr:rowOff>
    </xdr:to>
    <xdr:sp macro="" textlink="">
      <xdr:nvSpPr>
        <xdr:cNvPr id="1101" name="Text Box 77">
          <a:extLst>
            <a:ext uri="{FF2B5EF4-FFF2-40B4-BE49-F238E27FC236}">
              <a16:creationId xmlns:a16="http://schemas.microsoft.com/office/drawing/2014/main" id="{00000000-0008-0000-0200-00004D040000}"/>
            </a:ext>
          </a:extLst>
        </xdr:cNvPr>
        <xdr:cNvSpPr txBox="1">
          <a:spLocks noChangeArrowheads="1"/>
        </xdr:cNvSpPr>
      </xdr:nvSpPr>
      <xdr:spPr bwMode="auto">
        <a:xfrm>
          <a:off x="2085975" y="2857500"/>
          <a:ext cx="55626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"Gewehr_Liste" unten im Register klicken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0</xdr:rowOff>
        </xdr:from>
        <xdr:to>
          <xdr:col>7</xdr:col>
          <xdr:colOff>495300</xdr:colOff>
          <xdr:row>15</xdr:row>
          <xdr:rowOff>19050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2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0</xdr:colOff>
      <xdr:row>8</xdr:row>
      <xdr:rowOff>9525</xdr:rowOff>
    </xdr:from>
    <xdr:to>
      <xdr:col>5</xdr:col>
      <xdr:colOff>1578914</xdr:colOff>
      <xdr:row>10</xdr:row>
      <xdr:rowOff>28575</xdr:rowOff>
    </xdr:to>
    <xdr:sp macro="" textlink="">
      <xdr:nvSpPr>
        <xdr:cNvPr id="1105" name="Text Box 81">
          <a:extLst>
            <a:ext uri="{FF2B5EF4-FFF2-40B4-BE49-F238E27FC236}">
              <a16:creationId xmlns:a16="http://schemas.microsoft.com/office/drawing/2014/main" id="{00000000-0008-0000-0200-000051040000}"/>
            </a:ext>
          </a:extLst>
        </xdr:cNvPr>
        <xdr:cNvSpPr txBox="1">
          <a:spLocks noChangeArrowheads="1"/>
        </xdr:cNvSpPr>
      </xdr:nvSpPr>
      <xdr:spPr bwMode="auto">
        <a:xfrm>
          <a:off x="4733925" y="1343025"/>
          <a:ext cx="15811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Anmeldeschluss:</a:t>
          </a:r>
        </a:p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16. April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6</xdr:row>
      <xdr:rowOff>95250</xdr:rowOff>
    </xdr:to>
    <xdr:pic>
      <xdr:nvPicPr>
        <xdr:cNvPr id="2199" name="Picture 1" descr="logo lksv2">
          <a:extLst>
            <a:ext uri="{FF2B5EF4-FFF2-40B4-BE49-F238E27FC236}">
              <a16:creationId xmlns:a16="http://schemas.microsoft.com/office/drawing/2014/main" id="{00000000-0008-0000-03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4321" name="Picture 1" descr="logo lksv2">
          <a:extLst>
            <a:ext uri="{FF2B5EF4-FFF2-40B4-BE49-F238E27FC236}">
              <a16:creationId xmlns:a16="http://schemas.microsoft.com/office/drawing/2014/main" id="{00000000-0008-0000-0400-0000E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15</xdr:row>
      <xdr:rowOff>104775</xdr:rowOff>
    </xdr:from>
    <xdr:to>
      <xdr:col>7</xdr:col>
      <xdr:colOff>133350</xdr:colOff>
      <xdr:row>18</xdr:row>
      <xdr:rowOff>125757</xdr:rowOff>
    </xdr:to>
    <xdr:sp macro="" textlink="">
      <xdr:nvSpPr>
        <xdr:cNvPr id="4148" name="Text Box 52">
          <a:extLst>
            <a:ext uri="{FF2B5EF4-FFF2-40B4-BE49-F238E27FC236}">
              <a16:creationId xmlns:a16="http://schemas.microsoft.com/office/drawing/2014/main" id="{00000000-0008-0000-0400-000034100000}"/>
            </a:ext>
          </a:extLst>
        </xdr:cNvPr>
        <xdr:cNvSpPr txBox="1">
          <a:spLocks noChangeArrowheads="1"/>
        </xdr:cNvSpPr>
      </xdr:nvSpPr>
      <xdr:spPr bwMode="auto">
        <a:xfrm>
          <a:off x="2076450" y="2857500"/>
          <a:ext cx="55626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 ist nur die Eingabemaske. Zum Ausdrucken der Liste auf "Pistole_Liste" unten im Register klicken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0</xdr:rowOff>
        </xdr:from>
        <xdr:to>
          <xdr:col>7</xdr:col>
          <xdr:colOff>495300</xdr:colOff>
          <xdr:row>15</xdr:row>
          <xdr:rowOff>19050</xdr:rowOff>
        </xdr:to>
        <xdr:sp macro="" textlink="">
          <xdr:nvSpPr>
            <xdr:cNvPr id="4151" name="Drop Down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4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19050</xdr:colOff>
      <xdr:row>7</xdr:row>
      <xdr:rowOff>142875</xdr:rowOff>
    </xdr:from>
    <xdr:to>
      <xdr:col>5</xdr:col>
      <xdr:colOff>1598457</xdr:colOff>
      <xdr:row>10</xdr:row>
      <xdr:rowOff>0</xdr:rowOff>
    </xdr:to>
    <xdr:sp macro="" textlink="">
      <xdr:nvSpPr>
        <xdr:cNvPr id="4152" name="Text Box 56">
          <a:extLst>
            <a:ext uri="{FF2B5EF4-FFF2-40B4-BE49-F238E27FC236}">
              <a16:creationId xmlns:a16="http://schemas.microsoft.com/office/drawing/2014/main" id="{00000000-0008-0000-0400-000038100000}"/>
            </a:ext>
          </a:extLst>
        </xdr:cNvPr>
        <xdr:cNvSpPr txBox="1">
          <a:spLocks noChangeArrowheads="1"/>
        </xdr:cNvSpPr>
      </xdr:nvSpPr>
      <xdr:spPr bwMode="auto">
        <a:xfrm>
          <a:off x="4752975" y="1314450"/>
          <a:ext cx="15811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Anmeldeschluss:</a:t>
          </a:r>
        </a:p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16. April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6</xdr:row>
      <xdr:rowOff>95250</xdr:rowOff>
    </xdr:to>
    <xdr:pic>
      <xdr:nvPicPr>
        <xdr:cNvPr id="5211" name="Picture 1" descr="logo lksv2">
          <a:extLst>
            <a:ext uri="{FF2B5EF4-FFF2-40B4-BE49-F238E27FC236}">
              <a16:creationId xmlns:a16="http://schemas.microsoft.com/office/drawing/2014/main" id="{00000000-0008-0000-0500-00005B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7563" name="Picture 1" descr="logo lksv2">
          <a:extLst>
            <a:ext uri="{FF2B5EF4-FFF2-40B4-BE49-F238E27FC236}">
              <a16:creationId xmlns:a16="http://schemas.microsoft.com/office/drawing/2014/main" id="{00000000-0008-0000-0600-00008B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15</xdr:row>
      <xdr:rowOff>104775</xdr:rowOff>
    </xdr:from>
    <xdr:to>
      <xdr:col>7</xdr:col>
      <xdr:colOff>142889</xdr:colOff>
      <xdr:row>18</xdr:row>
      <xdr:rowOff>142776</xdr:rowOff>
    </xdr:to>
    <xdr:sp macro="" textlink="">
      <xdr:nvSpPr>
        <xdr:cNvPr id="7220" name="Text Box 52">
          <a:extLst>
            <a:ext uri="{FF2B5EF4-FFF2-40B4-BE49-F238E27FC236}">
              <a16:creationId xmlns:a16="http://schemas.microsoft.com/office/drawing/2014/main" id="{00000000-0008-0000-0600-0000341C0000}"/>
            </a:ext>
          </a:extLst>
        </xdr:cNvPr>
        <xdr:cNvSpPr txBox="1">
          <a:spLocks noChangeArrowheads="1"/>
        </xdr:cNvSpPr>
      </xdr:nvSpPr>
      <xdr:spPr bwMode="auto">
        <a:xfrm>
          <a:off x="2085975" y="3276600"/>
          <a:ext cx="55626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Dieses Formular kann unter </a:t>
          </a: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www.lksv.ch</a:t>
          </a: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Register </a:t>
          </a: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Reglemente/Formulare</a:t>
          </a: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heruntergeladen werden.</a:t>
          </a:r>
        </a:p>
      </xdr:txBody>
    </xdr:sp>
    <xdr:clientData/>
  </xdr:twoCellAnchor>
  <xdr:twoCellAnchor>
    <xdr:from>
      <xdr:col>2</xdr:col>
      <xdr:colOff>0</xdr:colOff>
      <xdr:row>40</xdr:row>
      <xdr:rowOff>47625</xdr:rowOff>
    </xdr:from>
    <xdr:to>
      <xdr:col>7</xdr:col>
      <xdr:colOff>114302</xdr:colOff>
      <xdr:row>43</xdr:row>
      <xdr:rowOff>76200</xdr:rowOff>
    </xdr:to>
    <xdr:sp macro="" textlink="">
      <xdr:nvSpPr>
        <xdr:cNvPr id="7221" name="Text Box 53">
          <a:extLst>
            <a:ext uri="{FF2B5EF4-FFF2-40B4-BE49-F238E27FC236}">
              <a16:creationId xmlns:a16="http://schemas.microsoft.com/office/drawing/2014/main" id="{00000000-0008-0000-0600-0000351C0000}"/>
            </a:ext>
          </a:extLst>
        </xdr:cNvPr>
        <xdr:cNvSpPr txBox="1">
          <a:spLocks noChangeArrowheads="1"/>
        </xdr:cNvSpPr>
      </xdr:nvSpPr>
      <xdr:spPr bwMode="auto">
        <a:xfrm>
          <a:off x="2066925" y="9486900"/>
          <a:ext cx="556260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Dieses Formular kann unter </a:t>
          </a: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www.lksv.ch</a:t>
          </a: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Register </a:t>
          </a: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Reglemente/Formulare</a:t>
          </a: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heruntergeladen werden.</a:t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1578914</xdr:colOff>
      <xdr:row>10</xdr:row>
      <xdr:rowOff>28575</xdr:rowOff>
    </xdr:to>
    <xdr:sp macro="" textlink="">
      <xdr:nvSpPr>
        <xdr:cNvPr id="7224" name="Text Box 56">
          <a:extLst>
            <a:ext uri="{FF2B5EF4-FFF2-40B4-BE49-F238E27FC236}">
              <a16:creationId xmlns:a16="http://schemas.microsoft.com/office/drawing/2014/main" id="{00000000-0008-0000-0600-0000381C0000}"/>
            </a:ext>
          </a:extLst>
        </xdr:cNvPr>
        <xdr:cNvSpPr txBox="1">
          <a:spLocks noChangeArrowheads="1"/>
        </xdr:cNvSpPr>
      </xdr:nvSpPr>
      <xdr:spPr bwMode="auto">
        <a:xfrm>
          <a:off x="4733925" y="1343025"/>
          <a:ext cx="15811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Anmeldeschluss:</a:t>
          </a:r>
        </a:p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16. April</a:t>
          </a:r>
        </a:p>
      </xdr:txBody>
    </xdr:sp>
    <xdr:clientData/>
  </xdr:twoCellAnchor>
  <xdr:twoCellAnchor>
    <xdr:from>
      <xdr:col>0</xdr:col>
      <xdr:colOff>0</xdr:colOff>
      <xdr:row>58</xdr:row>
      <xdr:rowOff>99332</xdr:rowOff>
    </xdr:from>
    <xdr:to>
      <xdr:col>3</xdr:col>
      <xdr:colOff>215803</xdr:colOff>
      <xdr:row>65</xdr:row>
      <xdr:rowOff>27215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0" y="14318796"/>
          <a:ext cx="2733124" cy="107088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Kategorien</a:t>
          </a: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		</a:t>
          </a:r>
          <a:r>
            <a:rPr kumimoji="0" lang="de-CH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Waffe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Sportwaffen Aktive		Stgw 90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Sportwaffen Veteranen	Karabiner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Ordonanzwaffen Aktive Feld D/E	Stgw 57/02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Ordonanzwaffen Veteranen Feld D/E	Stgw 57/03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Junioren 		Stagw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		Freie Waffe</a:t>
          </a:r>
          <a:endParaRPr lang="de-CH" sz="900"/>
        </a:p>
      </xdr:txBody>
    </xdr:sp>
    <xdr:clientData/>
  </xdr:twoCellAnchor>
  <xdr:twoCellAnchor>
    <xdr:from>
      <xdr:col>7</xdr:col>
      <xdr:colOff>1108165</xdr:colOff>
      <xdr:row>32</xdr:row>
      <xdr:rowOff>108857</xdr:rowOff>
    </xdr:from>
    <xdr:to>
      <xdr:col>8</xdr:col>
      <xdr:colOff>2260765</xdr:colOff>
      <xdr:row>36</xdr:row>
      <xdr:rowOff>27213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8640535" y="7769678"/>
          <a:ext cx="2735036" cy="97971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Kategorien</a:t>
          </a:r>
          <a:r>
            <a:rPr lang="de-CH" sz="900"/>
            <a:t> 		</a:t>
          </a:r>
          <a:r>
            <a:rPr lang="de-CH" sz="900" b="1"/>
            <a:t>Waffe</a:t>
          </a:r>
        </a:p>
        <a:p>
          <a:r>
            <a:rPr lang="de-CH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Sportwaffen Aktive		Stgw 90</a:t>
          </a:r>
        </a:p>
        <a:p>
          <a:r>
            <a:rPr lang="de-CH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Sportwaffen Veteranen	Karabiner</a:t>
          </a:r>
          <a:r>
            <a:rPr lang="de-CH" sz="900"/>
            <a:t> </a:t>
          </a:r>
        </a:p>
        <a:p>
          <a:r>
            <a:rPr lang="de-CH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Ordonanzwaffen Aktive</a:t>
          </a:r>
          <a:r>
            <a:rPr lang="de-CH" sz="900"/>
            <a:t> Feld D/E	Stgw</a:t>
          </a:r>
          <a:r>
            <a:rPr lang="de-CH" sz="900" baseline="0"/>
            <a:t> 57/02</a:t>
          </a:r>
          <a:endParaRPr lang="de-CH" sz="900"/>
        </a:p>
        <a:p>
          <a:r>
            <a:rPr lang="de-CH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Ordonanzwaffen</a:t>
          </a:r>
          <a:r>
            <a:rPr lang="de-CH" sz="9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CH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Veteranen Feld D/E	Stgw 57/03</a:t>
          </a:r>
        </a:p>
        <a:p>
          <a:r>
            <a:rPr lang="de-CH" sz="900"/>
            <a:t> </a:t>
          </a:r>
          <a:r>
            <a:rPr lang="de-CH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Junioren</a:t>
          </a:r>
          <a:r>
            <a:rPr lang="de-CH" sz="900"/>
            <a:t> 		Stagw</a:t>
          </a:r>
        </a:p>
        <a:p>
          <a:r>
            <a:rPr lang="de-CH" sz="900"/>
            <a:t>		Freie Waffe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2</xdr:col>
      <xdr:colOff>76200</xdr:colOff>
      <xdr:row>6</xdr:row>
      <xdr:rowOff>114300</xdr:rowOff>
    </xdr:to>
    <xdr:pic>
      <xdr:nvPicPr>
        <xdr:cNvPr id="8422" name="Picture 1" descr="logo lksv2">
          <a:extLst>
            <a:ext uri="{FF2B5EF4-FFF2-40B4-BE49-F238E27FC236}">
              <a16:creationId xmlns:a16="http://schemas.microsoft.com/office/drawing/2014/main" id="{00000000-0008-0000-0700-0000E6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21240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</xdr:colOff>
      <xdr:row>15</xdr:row>
      <xdr:rowOff>104775</xdr:rowOff>
    </xdr:from>
    <xdr:to>
      <xdr:col>6</xdr:col>
      <xdr:colOff>443878</xdr:colOff>
      <xdr:row>18</xdr:row>
      <xdr:rowOff>142776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700-000002200000}"/>
            </a:ext>
          </a:extLst>
        </xdr:cNvPr>
        <xdr:cNvSpPr txBox="1">
          <a:spLocks noChangeArrowheads="1"/>
        </xdr:cNvSpPr>
      </xdr:nvSpPr>
      <xdr:spPr bwMode="auto">
        <a:xfrm>
          <a:off x="2085975" y="3276600"/>
          <a:ext cx="4848225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Dieses Formular kann unter </a:t>
          </a: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www.lksv.ch</a:t>
          </a: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Register </a:t>
          </a: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Reglemente/Formulare</a:t>
          </a: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heruntergeladen werden.</a:t>
          </a:r>
        </a:p>
      </xdr:txBody>
    </xdr:sp>
    <xdr:clientData/>
  </xdr:twoCellAnchor>
  <xdr:twoCellAnchor>
    <xdr:from>
      <xdr:col>2</xdr:col>
      <xdr:colOff>0</xdr:colOff>
      <xdr:row>35</xdr:row>
      <xdr:rowOff>47625</xdr:rowOff>
    </xdr:from>
    <xdr:to>
      <xdr:col>6</xdr:col>
      <xdr:colOff>481972</xdr:colOff>
      <xdr:row>38</xdr:row>
      <xdr:rowOff>76200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700-000003200000}"/>
            </a:ext>
          </a:extLst>
        </xdr:cNvPr>
        <xdr:cNvSpPr txBox="1">
          <a:spLocks noChangeArrowheads="1"/>
        </xdr:cNvSpPr>
      </xdr:nvSpPr>
      <xdr:spPr bwMode="auto">
        <a:xfrm>
          <a:off x="2066925" y="8010525"/>
          <a:ext cx="4905375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Dieses Formular kann unter </a:t>
          </a: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www.lksv.ch</a:t>
          </a: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Register </a:t>
          </a:r>
          <a:r>
            <a:rPr lang="de-CH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Reglemente/Formulare</a:t>
          </a: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 heruntergeladen werden.</a:t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1578914</xdr:colOff>
      <xdr:row>10</xdr:row>
      <xdr:rowOff>28575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00000000-0008-0000-0700-000005200000}"/>
            </a:ext>
          </a:extLst>
        </xdr:cNvPr>
        <xdr:cNvSpPr txBox="1">
          <a:spLocks noChangeArrowheads="1"/>
        </xdr:cNvSpPr>
      </xdr:nvSpPr>
      <xdr:spPr bwMode="auto">
        <a:xfrm>
          <a:off x="4733925" y="1343025"/>
          <a:ext cx="15811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Anmeldeschluss:</a:t>
          </a:r>
        </a:p>
        <a:p>
          <a:pPr algn="ctr" rtl="0">
            <a:defRPr sz="1000"/>
          </a:pPr>
          <a:r>
            <a:rPr lang="de-CH" sz="1500" b="0" i="0" u="none" strike="noStrike" baseline="0">
              <a:solidFill>
                <a:srgbClr val="000000"/>
              </a:solidFill>
              <a:latin typeface="Arial"/>
              <a:cs typeface="Arial"/>
            </a:rPr>
            <a:t>16. April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homas.jordi@lksv.ch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26" Type="http://schemas.openxmlformats.org/officeDocument/2006/relationships/ctrlProp" Target="../ctrlProps/ctrlProp19.xml"/><Relationship Id="rId3" Type="http://schemas.openxmlformats.org/officeDocument/2006/relationships/hyperlink" Target="mailto:sepp@meier.ch" TargetMode="External"/><Relationship Id="rId21" Type="http://schemas.openxmlformats.org/officeDocument/2006/relationships/ctrlProp" Target="../ctrlProps/ctrlProp14.xm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33" Type="http://schemas.openxmlformats.org/officeDocument/2006/relationships/ctrlProp" Target="../ctrlProps/ctrlProp26.xml"/><Relationship Id="rId2" Type="http://schemas.openxmlformats.org/officeDocument/2006/relationships/hyperlink" Target="mailto:christian.zimmermann@sg-perlen.ch" TargetMode="Externa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29" Type="http://schemas.openxmlformats.org/officeDocument/2006/relationships/ctrlProp" Target="../ctrlProps/ctrlProp22.xml"/><Relationship Id="rId1" Type="http://schemas.openxmlformats.org/officeDocument/2006/relationships/hyperlink" Target="mailto:christian.zimmermann@sg-perlen.ch" TargetMode="External"/><Relationship Id="rId6" Type="http://schemas.openxmlformats.org/officeDocument/2006/relationships/drawing" Target="../drawings/drawing2.x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32" Type="http://schemas.openxmlformats.org/officeDocument/2006/relationships/ctrlProp" Target="../ctrlProps/ctrlProp25.xml"/><Relationship Id="rId5" Type="http://schemas.openxmlformats.org/officeDocument/2006/relationships/printerSettings" Target="../printerSettings/printerSettings2.bin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31" Type="http://schemas.openxmlformats.org/officeDocument/2006/relationships/ctrlProp" Target="../ctrlProps/ctrlProp24.xml"/><Relationship Id="rId4" Type="http://schemas.openxmlformats.org/officeDocument/2006/relationships/hyperlink" Target="mailto:kev@bluewin.ch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30" Type="http://schemas.openxmlformats.org/officeDocument/2006/relationships/ctrlProp" Target="../ctrlProps/ctrlProp23.xml"/><Relationship Id="rId8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ctrlProp" Target="../ctrlProps/ctrlProp5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3">
    <tabColor indexed="47"/>
  </sheetPr>
  <dimension ref="A1:G39"/>
  <sheetViews>
    <sheetView showRowColHeaders="0" tabSelected="1" workbookViewId="0">
      <selection activeCell="A16" sqref="A16"/>
    </sheetView>
  </sheetViews>
  <sheetFormatPr baseColWidth="10" defaultRowHeight="12.75" x14ac:dyDescent="0.2"/>
  <cols>
    <col min="2" max="2" width="12" customWidth="1"/>
    <col min="3" max="3" width="17.42578125" customWidth="1"/>
  </cols>
  <sheetData>
    <row r="1" spans="1:7" ht="19.5" x14ac:dyDescent="0.25">
      <c r="C1" s="2" t="s">
        <v>0</v>
      </c>
    </row>
    <row r="2" spans="1:7" ht="19.5" x14ac:dyDescent="0.25">
      <c r="C2" s="2" t="s">
        <v>3</v>
      </c>
      <c r="E2" s="1"/>
    </row>
    <row r="3" spans="1:7" x14ac:dyDescent="0.2">
      <c r="A3" s="9"/>
      <c r="B3" s="9"/>
      <c r="C3" s="117" t="s">
        <v>132</v>
      </c>
      <c r="D3" s="9"/>
      <c r="E3" s="9"/>
      <c r="F3" s="117" t="s">
        <v>133</v>
      </c>
      <c r="G3" s="9"/>
    </row>
    <row r="4" spans="1:7" x14ac:dyDescent="0.2">
      <c r="A4" s="9"/>
      <c r="B4" s="9"/>
      <c r="C4" s="117" t="s">
        <v>1</v>
      </c>
      <c r="D4" s="9"/>
      <c r="E4" s="9"/>
      <c r="F4" s="117" t="s">
        <v>134</v>
      </c>
      <c r="G4" s="9"/>
    </row>
    <row r="5" spans="1:7" x14ac:dyDescent="0.2">
      <c r="A5" s="9"/>
      <c r="B5" s="9"/>
      <c r="C5" s="117" t="s">
        <v>135</v>
      </c>
      <c r="D5" s="9"/>
      <c r="E5" s="9"/>
      <c r="F5" s="117" t="s">
        <v>136</v>
      </c>
      <c r="G5" s="9"/>
    </row>
    <row r="6" spans="1:7" x14ac:dyDescent="0.2">
      <c r="A6" s="9"/>
      <c r="B6" s="9"/>
      <c r="C6" s="3" t="s">
        <v>156</v>
      </c>
      <c r="D6" s="9"/>
      <c r="E6" s="9"/>
      <c r="F6" s="3" t="s">
        <v>2</v>
      </c>
      <c r="G6" s="9"/>
    </row>
    <row r="7" spans="1:7" x14ac:dyDescent="0.2">
      <c r="D7" s="3"/>
      <c r="E7" s="9"/>
      <c r="F7" s="9"/>
      <c r="G7" s="3"/>
    </row>
    <row r="8" spans="1:7" x14ac:dyDescent="0.2">
      <c r="D8" s="3"/>
      <c r="E8" s="9"/>
      <c r="F8" s="9"/>
      <c r="G8" s="3"/>
    </row>
    <row r="10" spans="1:7" ht="19.5" x14ac:dyDescent="0.3">
      <c r="A10" s="93" t="s">
        <v>100</v>
      </c>
      <c r="B10" s="93"/>
      <c r="D10" s="93"/>
      <c r="F10" s="95">
        <f ca="1">YEAR(TODAY())</f>
        <v>2021</v>
      </c>
    </row>
    <row r="11" spans="1:7" ht="19.5" x14ac:dyDescent="0.3">
      <c r="A11" s="93"/>
      <c r="B11" s="93"/>
      <c r="D11" s="93"/>
      <c r="F11" s="95"/>
    </row>
    <row r="13" spans="1:7" x14ac:dyDescent="0.2">
      <c r="A13" s="16" t="s">
        <v>104</v>
      </c>
    </row>
    <row r="14" spans="1:7" x14ac:dyDescent="0.2">
      <c r="A14" t="s">
        <v>101</v>
      </c>
      <c r="C14" s="118" t="s">
        <v>169</v>
      </c>
      <c r="D14" s="114">
        <f ca="1">YEAR(TODAY())</f>
        <v>2021</v>
      </c>
    </row>
    <row r="15" spans="1:7" x14ac:dyDescent="0.2">
      <c r="A15" t="s">
        <v>102</v>
      </c>
      <c r="C15" s="137" t="s">
        <v>166</v>
      </c>
      <c r="D15" s="114">
        <f ca="1">YEAR(TODAY())</f>
        <v>2021</v>
      </c>
    </row>
    <row r="16" spans="1:7" x14ac:dyDescent="0.2">
      <c r="C16" s="94"/>
    </row>
    <row r="17" spans="1:3" x14ac:dyDescent="0.2">
      <c r="C17" s="94"/>
    </row>
    <row r="18" spans="1:3" x14ac:dyDescent="0.2">
      <c r="C18" s="94"/>
    </row>
    <row r="20" spans="1:3" x14ac:dyDescent="0.2">
      <c r="A20" s="16" t="s">
        <v>98</v>
      </c>
    </row>
    <row r="21" spans="1:3" x14ac:dyDescent="0.2">
      <c r="A21" s="96" t="s">
        <v>109</v>
      </c>
    </row>
    <row r="22" spans="1:3" x14ac:dyDescent="0.2">
      <c r="B22" s="96" t="s">
        <v>111</v>
      </c>
      <c r="C22" t="s">
        <v>112</v>
      </c>
    </row>
    <row r="23" spans="1:3" x14ac:dyDescent="0.2">
      <c r="B23" s="96" t="s">
        <v>113</v>
      </c>
      <c r="C23" t="s">
        <v>114</v>
      </c>
    </row>
    <row r="24" spans="1:3" x14ac:dyDescent="0.2">
      <c r="C24" t="s">
        <v>115</v>
      </c>
    </row>
    <row r="25" spans="1:3" x14ac:dyDescent="0.2">
      <c r="B25" s="96" t="s">
        <v>116</v>
      </c>
      <c r="C25" t="s">
        <v>117</v>
      </c>
    </row>
    <row r="26" spans="1:3" x14ac:dyDescent="0.2">
      <c r="B26" s="96" t="s">
        <v>122</v>
      </c>
      <c r="C26" t="s">
        <v>118</v>
      </c>
    </row>
    <row r="28" spans="1:3" x14ac:dyDescent="0.2">
      <c r="A28" s="96" t="s">
        <v>103</v>
      </c>
    </row>
    <row r="29" spans="1:3" x14ac:dyDescent="0.2">
      <c r="A29" s="96" t="s">
        <v>123</v>
      </c>
    </row>
    <row r="30" spans="1:3" x14ac:dyDescent="0.2">
      <c r="A30" s="96"/>
    </row>
    <row r="31" spans="1:3" x14ac:dyDescent="0.2">
      <c r="A31" s="96" t="s">
        <v>124</v>
      </c>
    </row>
    <row r="32" spans="1:3" x14ac:dyDescent="0.2">
      <c r="A32" t="s">
        <v>125</v>
      </c>
    </row>
    <row r="34" spans="1:3" x14ac:dyDescent="0.2">
      <c r="A34" s="96" t="s">
        <v>119</v>
      </c>
    </row>
    <row r="35" spans="1:3" x14ac:dyDescent="0.2">
      <c r="A35" s="96"/>
      <c r="B35" s="96" t="s">
        <v>121</v>
      </c>
    </row>
    <row r="36" spans="1:3" x14ac:dyDescent="0.2">
      <c r="A36" s="96"/>
      <c r="B36" t="s">
        <v>131</v>
      </c>
    </row>
    <row r="37" spans="1:3" x14ac:dyDescent="0.2">
      <c r="A37" s="96"/>
      <c r="B37" s="96" t="s">
        <v>120</v>
      </c>
    </row>
    <row r="38" spans="1:3" x14ac:dyDescent="0.2">
      <c r="A38" s="96"/>
    </row>
    <row r="39" spans="1:3" x14ac:dyDescent="0.2">
      <c r="A39" s="96" t="s">
        <v>108</v>
      </c>
      <c r="C39" s="109" t="s">
        <v>157</v>
      </c>
    </row>
  </sheetData>
  <sheetProtection algorithmName="SHA-512" hashValue="DoZsmMAmjfWi9VU45EPTbRiQzZzmwpVC6CDSI813t6tXPCc4hLEOK9tJXIc8EXkCMK+bqVB4mftdDbZF78ipiQ==" saltValue="sgOcuJQqOcXnqlT+u7UlXg==" spinCount="100000" sheet="1" objects="1" scenarios="1"/>
  <phoneticPr fontId="2" type="noConversion"/>
  <hyperlinks>
    <hyperlink ref="C39" r:id="rId1" xr:uid="{00000000-0004-0000-0000-000000000000}"/>
  </hyperlinks>
  <pageMargins left="0.78740157499999996" right="0.78740157499999996" top="0.984251969" bottom="0.984251969" header="0.4921259845" footer="0.492125984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tabColor indexed="10"/>
  </sheetPr>
  <dimension ref="A1:V26"/>
  <sheetViews>
    <sheetView workbookViewId="0">
      <selection activeCell="C2" sqref="C2"/>
    </sheetView>
  </sheetViews>
  <sheetFormatPr baseColWidth="10" defaultRowHeight="12.75" x14ac:dyDescent="0.2"/>
  <cols>
    <col min="1" max="1" width="3.140625" bestFit="1" customWidth="1"/>
    <col min="2" max="2" width="25.5703125" customWidth="1"/>
    <col min="3" max="4" width="5" customWidth="1"/>
    <col min="5" max="6" width="19" customWidth="1"/>
    <col min="7" max="7" width="7.140625" customWidth="1"/>
    <col min="8" max="18" width="3.140625" bestFit="1" customWidth="1"/>
    <col min="19" max="19" width="6.5703125" customWidth="1"/>
    <col min="20" max="20" width="22.28515625" customWidth="1"/>
    <col min="21" max="21" width="21.7109375" customWidth="1"/>
    <col min="22" max="22" width="33" customWidth="1"/>
  </cols>
  <sheetData>
    <row r="1" spans="1:22" s="32" customFormat="1" ht="101.25" x14ac:dyDescent="0.2">
      <c r="A1" s="69" t="s">
        <v>76</v>
      </c>
      <c r="B1" s="70" t="s">
        <v>72</v>
      </c>
      <c r="C1" s="71" t="s">
        <v>8</v>
      </c>
      <c r="D1" s="69" t="s">
        <v>77</v>
      </c>
      <c r="E1" s="70" t="s">
        <v>4</v>
      </c>
      <c r="F1" s="70" t="s">
        <v>78</v>
      </c>
      <c r="G1" s="69" t="s">
        <v>79</v>
      </c>
      <c r="H1" s="69" t="s">
        <v>148</v>
      </c>
      <c r="I1" s="69" t="s">
        <v>149</v>
      </c>
      <c r="J1" s="69" t="s">
        <v>80</v>
      </c>
      <c r="K1" s="69" t="s">
        <v>159</v>
      </c>
      <c r="L1" s="69" t="s">
        <v>160</v>
      </c>
      <c r="M1" s="69" t="s">
        <v>161</v>
      </c>
      <c r="N1" s="69" t="s">
        <v>162</v>
      </c>
      <c r="O1" s="69" t="s">
        <v>163</v>
      </c>
      <c r="P1" s="69" t="s">
        <v>81</v>
      </c>
      <c r="Q1" s="69" t="s">
        <v>81</v>
      </c>
      <c r="R1" s="69" t="s">
        <v>81</v>
      </c>
      <c r="S1" s="69" t="s">
        <v>82</v>
      </c>
      <c r="T1" s="69" t="s">
        <v>64</v>
      </c>
      <c r="U1" s="70" t="s">
        <v>83</v>
      </c>
      <c r="V1" s="70" t="s">
        <v>52</v>
      </c>
    </row>
    <row r="2" spans="1:22" x14ac:dyDescent="0.2">
      <c r="B2">
        <f>Gewehr_Liste!B19</f>
        <v>0</v>
      </c>
      <c r="C2" s="132" t="str">
        <f>Gewehr_Liste!C19</f>
        <v/>
      </c>
      <c r="D2" t="str">
        <f>Gewehr_Liste!D19</f>
        <v/>
      </c>
      <c r="E2">
        <f>Gewehr_Liste!E19</f>
        <v>0</v>
      </c>
      <c r="F2">
        <f>Gewehr_Liste!F19</f>
        <v>0</v>
      </c>
      <c r="G2" t="str">
        <f>Gewehr_Liste!G19</f>
        <v>Waffe wählen</v>
      </c>
      <c r="T2" t="str">
        <f>Gewehr_Liste!H19</f>
        <v/>
      </c>
      <c r="U2">
        <f>Gewehr_Liste!$C$12</f>
        <v>0</v>
      </c>
      <c r="V2">
        <f>Gewehr_Liste!I19</f>
        <v>0</v>
      </c>
    </row>
    <row r="3" spans="1:22" x14ac:dyDescent="0.2">
      <c r="B3">
        <f>Gewehr_Liste!B20</f>
        <v>0</v>
      </c>
      <c r="C3" s="132" t="str">
        <f>Gewehr_Liste!C20</f>
        <v/>
      </c>
      <c r="D3" t="str">
        <f>Gewehr_Liste!D20</f>
        <v/>
      </c>
      <c r="E3">
        <f>Gewehr_Liste!E20</f>
        <v>0</v>
      </c>
      <c r="F3">
        <f>Gewehr_Liste!F20</f>
        <v>0</v>
      </c>
      <c r="G3" t="str">
        <f>Gewehr_Liste!G20</f>
        <v>Waffe wählen</v>
      </c>
      <c r="T3" t="str">
        <f>Gewehr_Liste!H20</f>
        <v/>
      </c>
      <c r="U3">
        <f>Gewehr_Liste!$C$12</f>
        <v>0</v>
      </c>
      <c r="V3">
        <f>Gewehr_Liste!I20</f>
        <v>0</v>
      </c>
    </row>
    <row r="4" spans="1:22" x14ac:dyDescent="0.2">
      <c r="B4">
        <f>Gewehr_Liste!B21</f>
        <v>0</v>
      </c>
      <c r="C4" s="132" t="str">
        <f>Gewehr_Liste!C21</f>
        <v/>
      </c>
      <c r="D4" t="str">
        <f>Gewehr_Liste!D21</f>
        <v/>
      </c>
      <c r="E4">
        <f>Gewehr_Liste!E21</f>
        <v>0</v>
      </c>
      <c r="F4">
        <f>Gewehr_Liste!F21</f>
        <v>0</v>
      </c>
      <c r="G4" t="str">
        <f>Gewehr_Liste!G21</f>
        <v>Waffe wählen</v>
      </c>
      <c r="T4" t="str">
        <f>Gewehr_Liste!H21</f>
        <v/>
      </c>
      <c r="U4">
        <f>Gewehr_Liste!$C$12</f>
        <v>0</v>
      </c>
      <c r="V4">
        <f>Gewehr_Liste!I21</f>
        <v>0</v>
      </c>
    </row>
    <row r="5" spans="1:22" x14ac:dyDescent="0.2">
      <c r="B5">
        <f>Gewehr_Liste!B22</f>
        <v>0</v>
      </c>
      <c r="C5" s="132" t="str">
        <f>Gewehr_Liste!C22</f>
        <v/>
      </c>
      <c r="D5" t="str">
        <f>Gewehr_Liste!D22</f>
        <v/>
      </c>
      <c r="E5">
        <f>Gewehr_Liste!E22</f>
        <v>0</v>
      </c>
      <c r="F5">
        <f>Gewehr_Liste!F22</f>
        <v>0</v>
      </c>
      <c r="G5" t="str">
        <f>Gewehr_Liste!G22</f>
        <v>Waffe wählen</v>
      </c>
      <c r="T5" t="str">
        <f>Gewehr_Liste!H22</f>
        <v/>
      </c>
      <c r="U5">
        <f>Gewehr_Liste!$C$12</f>
        <v>0</v>
      </c>
      <c r="V5">
        <f>Gewehr_Liste!I22</f>
        <v>0</v>
      </c>
    </row>
    <row r="6" spans="1:22" x14ac:dyDescent="0.2">
      <c r="B6">
        <f>Gewehr_Liste!B23</f>
        <v>0</v>
      </c>
      <c r="C6" s="132" t="str">
        <f>Gewehr_Liste!C23</f>
        <v/>
      </c>
      <c r="D6" t="str">
        <f>Gewehr_Liste!D23</f>
        <v/>
      </c>
      <c r="E6">
        <f>Gewehr_Liste!E23</f>
        <v>0</v>
      </c>
      <c r="F6">
        <f>Gewehr_Liste!F23</f>
        <v>0</v>
      </c>
      <c r="G6" t="str">
        <f>Gewehr_Liste!G23</f>
        <v>Waffe wählen</v>
      </c>
      <c r="T6" t="str">
        <f>Gewehr_Liste!H23</f>
        <v/>
      </c>
      <c r="U6">
        <f>Gewehr_Liste!$C$12</f>
        <v>0</v>
      </c>
      <c r="V6">
        <f>Gewehr_Liste!I23</f>
        <v>0</v>
      </c>
    </row>
    <row r="7" spans="1:22" x14ac:dyDescent="0.2">
      <c r="B7">
        <f>Gewehr_Liste!B24</f>
        <v>0</v>
      </c>
      <c r="C7" s="132" t="str">
        <f>Gewehr_Liste!C24</f>
        <v/>
      </c>
      <c r="D7" t="str">
        <f>Gewehr_Liste!D24</f>
        <v/>
      </c>
      <c r="E7">
        <f>Gewehr_Liste!E24</f>
        <v>0</v>
      </c>
      <c r="F7">
        <f>Gewehr_Liste!F24</f>
        <v>0</v>
      </c>
      <c r="G7" t="str">
        <f>Gewehr_Liste!G24</f>
        <v>Waffe wählen</v>
      </c>
      <c r="T7" t="str">
        <f>Gewehr_Liste!H24</f>
        <v/>
      </c>
      <c r="U7">
        <f>Gewehr_Liste!$C$12</f>
        <v>0</v>
      </c>
      <c r="V7">
        <f>Gewehr_Liste!I24</f>
        <v>0</v>
      </c>
    </row>
    <row r="8" spans="1:22" x14ac:dyDescent="0.2">
      <c r="B8">
        <f>Gewehr_Liste!B25</f>
        <v>0</v>
      </c>
      <c r="C8" s="132" t="str">
        <f>Gewehr_Liste!C25</f>
        <v/>
      </c>
      <c r="D8" t="str">
        <f>Gewehr_Liste!D25</f>
        <v/>
      </c>
      <c r="E8">
        <f>Gewehr_Liste!E25</f>
        <v>0</v>
      </c>
      <c r="F8">
        <f>Gewehr_Liste!F25</f>
        <v>0</v>
      </c>
      <c r="G8" t="str">
        <f>Gewehr_Liste!G25</f>
        <v>Waffe wählen</v>
      </c>
      <c r="T8" t="str">
        <f>Gewehr_Liste!H25</f>
        <v/>
      </c>
      <c r="U8">
        <f>Gewehr_Liste!$C$12</f>
        <v>0</v>
      </c>
      <c r="V8">
        <f>Gewehr_Liste!I25</f>
        <v>0</v>
      </c>
    </row>
    <row r="9" spans="1:22" x14ac:dyDescent="0.2">
      <c r="B9">
        <f>Gewehr_Liste!B26</f>
        <v>0</v>
      </c>
      <c r="C9" s="132" t="str">
        <f>Gewehr_Liste!C26</f>
        <v/>
      </c>
      <c r="D9" t="str">
        <f>Gewehr_Liste!D26</f>
        <v/>
      </c>
      <c r="E9">
        <f>Gewehr_Liste!E26</f>
        <v>0</v>
      </c>
      <c r="F9">
        <f>Gewehr_Liste!F26</f>
        <v>0</v>
      </c>
      <c r="G9" t="str">
        <f>Gewehr_Liste!G26</f>
        <v>Waffe wählen</v>
      </c>
      <c r="T9" t="str">
        <f>Gewehr_Liste!H26</f>
        <v/>
      </c>
      <c r="U9">
        <f>Gewehr_Liste!$C$12</f>
        <v>0</v>
      </c>
      <c r="V9">
        <f>Gewehr_Liste!I26</f>
        <v>0</v>
      </c>
    </row>
    <row r="10" spans="1:22" x14ac:dyDescent="0.2">
      <c r="B10">
        <f>Gewehr_Liste!B27</f>
        <v>0</v>
      </c>
      <c r="C10" s="132" t="str">
        <f>Gewehr_Liste!C27</f>
        <v/>
      </c>
      <c r="D10" t="str">
        <f>Gewehr_Liste!D27</f>
        <v/>
      </c>
      <c r="E10">
        <f>Gewehr_Liste!E27</f>
        <v>0</v>
      </c>
      <c r="F10">
        <f>Gewehr_Liste!F27</f>
        <v>0</v>
      </c>
      <c r="G10" t="str">
        <f>Gewehr_Liste!G27</f>
        <v>Waffe wählen</v>
      </c>
      <c r="T10" t="str">
        <f>Gewehr_Liste!H27</f>
        <v/>
      </c>
      <c r="U10">
        <f>Gewehr_Liste!$C$12</f>
        <v>0</v>
      </c>
      <c r="V10">
        <f>Gewehr_Liste!I27</f>
        <v>0</v>
      </c>
    </row>
    <row r="11" spans="1:22" x14ac:dyDescent="0.2">
      <c r="B11">
        <f>Gewehr_Liste!B28</f>
        <v>0</v>
      </c>
      <c r="C11" s="132" t="str">
        <f>Gewehr_Liste!C28</f>
        <v/>
      </c>
      <c r="D11" t="str">
        <f>Gewehr_Liste!D28</f>
        <v/>
      </c>
      <c r="E11">
        <f>Gewehr_Liste!E28</f>
        <v>0</v>
      </c>
      <c r="F11">
        <f>Gewehr_Liste!F28</f>
        <v>0</v>
      </c>
      <c r="G11" t="str">
        <f>Gewehr_Liste!G28</f>
        <v>Waffe wählen</v>
      </c>
      <c r="T11" t="str">
        <f>Gewehr_Liste!H28</f>
        <v/>
      </c>
      <c r="U11">
        <f>Gewehr_Liste!$C$12</f>
        <v>0</v>
      </c>
      <c r="V11">
        <f>Gewehr_Liste!I28</f>
        <v>0</v>
      </c>
    </row>
    <row r="12" spans="1:22" x14ac:dyDescent="0.2">
      <c r="B12">
        <f>Gewehr_Liste!B29</f>
        <v>0</v>
      </c>
      <c r="C12" s="132" t="str">
        <f>Gewehr_Liste!C29</f>
        <v/>
      </c>
      <c r="D12" t="str">
        <f>Gewehr_Liste!D29</f>
        <v/>
      </c>
      <c r="E12">
        <f>Gewehr_Liste!E29</f>
        <v>0</v>
      </c>
      <c r="F12">
        <f>Gewehr_Liste!F29</f>
        <v>0</v>
      </c>
      <c r="G12" t="str">
        <f>Gewehr_Liste!G29</f>
        <v>Waffe wählen</v>
      </c>
      <c r="T12" t="str">
        <f>Gewehr_Liste!H29</f>
        <v/>
      </c>
      <c r="U12">
        <f>Gewehr_Liste!$C$12</f>
        <v>0</v>
      </c>
      <c r="V12">
        <f>Gewehr_Liste!I29</f>
        <v>0</v>
      </c>
    </row>
    <row r="13" spans="1:22" x14ac:dyDescent="0.2">
      <c r="B13">
        <f>Gewehr_Liste!B30</f>
        <v>0</v>
      </c>
      <c r="C13" s="132" t="str">
        <f>Gewehr_Liste!C30</f>
        <v/>
      </c>
      <c r="D13" t="str">
        <f>Gewehr_Liste!D30</f>
        <v/>
      </c>
      <c r="E13">
        <f>Gewehr_Liste!E30</f>
        <v>0</v>
      </c>
      <c r="F13">
        <f>Gewehr_Liste!F30</f>
        <v>0</v>
      </c>
      <c r="G13" t="str">
        <f>Gewehr_Liste!G30</f>
        <v>Waffe wählen</v>
      </c>
      <c r="T13" t="str">
        <f>Gewehr_Liste!H30</f>
        <v/>
      </c>
      <c r="U13">
        <f>Gewehr_Liste!$C$12</f>
        <v>0</v>
      </c>
      <c r="V13">
        <f>Gewehr_Liste!I30</f>
        <v>0</v>
      </c>
    </row>
    <row r="14" spans="1:22" x14ac:dyDescent="0.2">
      <c r="B14">
        <f>Gewehr_Liste!B31</f>
        <v>0</v>
      </c>
      <c r="C14" s="132" t="str">
        <f>Gewehr_Liste!C31</f>
        <v/>
      </c>
      <c r="D14" t="str">
        <f>Gewehr_Liste!D31</f>
        <v/>
      </c>
      <c r="E14">
        <f>Gewehr_Liste!E31</f>
        <v>0</v>
      </c>
      <c r="F14">
        <f>Gewehr_Liste!F31</f>
        <v>0</v>
      </c>
      <c r="G14" t="str">
        <f>Gewehr_Liste!G31</f>
        <v>Waffe wählen</v>
      </c>
      <c r="T14" t="str">
        <f>Gewehr_Liste!H31</f>
        <v/>
      </c>
      <c r="U14">
        <f>Gewehr_Liste!$C$12</f>
        <v>0</v>
      </c>
      <c r="V14">
        <f>Gewehr_Liste!I31</f>
        <v>0</v>
      </c>
    </row>
    <row r="15" spans="1:22" x14ac:dyDescent="0.2">
      <c r="B15">
        <f>Gewehr_Liste!B32</f>
        <v>0</v>
      </c>
      <c r="C15" s="132" t="str">
        <f>Gewehr_Liste!C32</f>
        <v/>
      </c>
      <c r="D15" t="str">
        <f>Gewehr_Liste!D32</f>
        <v/>
      </c>
      <c r="E15">
        <f>Gewehr_Liste!E32</f>
        <v>0</v>
      </c>
      <c r="F15">
        <f>Gewehr_Liste!F32</f>
        <v>0</v>
      </c>
      <c r="G15" t="str">
        <f>Gewehr_Liste!G32</f>
        <v>Waffe wählen</v>
      </c>
      <c r="T15" t="str">
        <f>Gewehr_Liste!H32</f>
        <v/>
      </c>
      <c r="U15">
        <f>Gewehr_Liste!$C$12</f>
        <v>0</v>
      </c>
      <c r="V15">
        <f>Gewehr_Liste!I32</f>
        <v>0</v>
      </c>
    </row>
    <row r="16" spans="1:22" x14ac:dyDescent="0.2">
      <c r="B16">
        <f>Gewehr_Liste!B33</f>
        <v>0</v>
      </c>
      <c r="C16" s="132" t="str">
        <f>Gewehr_Liste!C33</f>
        <v/>
      </c>
      <c r="D16" t="str">
        <f>Gewehr_Liste!D33</f>
        <v/>
      </c>
      <c r="E16">
        <f>Gewehr_Liste!E33</f>
        <v>0</v>
      </c>
      <c r="F16">
        <f>Gewehr_Liste!F33</f>
        <v>0</v>
      </c>
      <c r="G16" t="str">
        <f>Gewehr_Liste!G33</f>
        <v>Waffe wählen</v>
      </c>
      <c r="T16" t="str">
        <f>Gewehr_Liste!H33</f>
        <v/>
      </c>
      <c r="U16">
        <f>Gewehr_Liste!$C$12</f>
        <v>0</v>
      </c>
      <c r="V16">
        <f>Gewehr_Liste!I33</f>
        <v>0</v>
      </c>
    </row>
    <row r="17" spans="2:22" x14ac:dyDescent="0.2">
      <c r="B17">
        <f>Gewehr_Liste!B34</f>
        <v>0</v>
      </c>
      <c r="C17" s="132" t="str">
        <f>Gewehr_Liste!C34</f>
        <v/>
      </c>
      <c r="D17" t="str">
        <f>Gewehr_Liste!D34</f>
        <v/>
      </c>
      <c r="E17">
        <f>Gewehr_Liste!E34</f>
        <v>0</v>
      </c>
      <c r="F17">
        <f>Gewehr_Liste!F34</f>
        <v>0</v>
      </c>
      <c r="G17" t="str">
        <f>Gewehr_Liste!G34</f>
        <v>Waffe wählen</v>
      </c>
      <c r="T17" t="str">
        <f>Gewehr_Liste!H34</f>
        <v/>
      </c>
      <c r="U17">
        <f>Gewehr_Liste!$C$12</f>
        <v>0</v>
      </c>
      <c r="V17">
        <f>Gewehr_Liste!I34</f>
        <v>0</v>
      </c>
    </row>
    <row r="18" spans="2:22" x14ac:dyDescent="0.2">
      <c r="B18">
        <f>Gewehr_Liste!B35</f>
        <v>0</v>
      </c>
      <c r="C18" s="132" t="str">
        <f>Gewehr_Liste!C35</f>
        <v/>
      </c>
      <c r="D18" t="str">
        <f>Gewehr_Liste!D35</f>
        <v/>
      </c>
      <c r="E18">
        <f>Gewehr_Liste!E35</f>
        <v>0</v>
      </c>
      <c r="F18">
        <f>Gewehr_Liste!F35</f>
        <v>0</v>
      </c>
      <c r="G18" t="str">
        <f>Gewehr_Liste!G35</f>
        <v>Waffe wählen</v>
      </c>
      <c r="T18" t="str">
        <f>Gewehr_Liste!H35</f>
        <v/>
      </c>
      <c r="U18">
        <f>Gewehr_Liste!$C$12</f>
        <v>0</v>
      </c>
      <c r="V18">
        <f>Gewehr_Liste!I35</f>
        <v>0</v>
      </c>
    </row>
    <row r="19" spans="2:22" x14ac:dyDescent="0.2">
      <c r="B19">
        <f>Gewehr_Liste!B36</f>
        <v>0</v>
      </c>
      <c r="C19" s="132" t="str">
        <f>Gewehr_Liste!C36</f>
        <v/>
      </c>
      <c r="D19" t="str">
        <f>Gewehr_Liste!D36</f>
        <v/>
      </c>
      <c r="E19">
        <f>Gewehr_Liste!E36</f>
        <v>0</v>
      </c>
      <c r="F19">
        <f>Gewehr_Liste!F36</f>
        <v>0</v>
      </c>
      <c r="G19" t="str">
        <f>Gewehr_Liste!G36</f>
        <v>Waffe wählen</v>
      </c>
      <c r="T19" t="str">
        <f>Gewehr_Liste!H36</f>
        <v/>
      </c>
      <c r="U19">
        <f>Gewehr_Liste!$C$12</f>
        <v>0</v>
      </c>
      <c r="V19">
        <f>Gewehr_Liste!I36</f>
        <v>0</v>
      </c>
    </row>
    <row r="20" spans="2:22" x14ac:dyDescent="0.2">
      <c r="B20">
        <f>Gewehr_Liste!B37</f>
        <v>0</v>
      </c>
      <c r="C20" s="132" t="str">
        <f>Gewehr_Liste!C37</f>
        <v/>
      </c>
      <c r="D20" t="str">
        <f>Gewehr_Liste!D37</f>
        <v/>
      </c>
      <c r="E20">
        <f>Gewehr_Liste!E37</f>
        <v>0</v>
      </c>
      <c r="F20">
        <f>Gewehr_Liste!F37</f>
        <v>0</v>
      </c>
      <c r="G20" t="str">
        <f>Gewehr_Liste!G37</f>
        <v>Waffe wählen</v>
      </c>
      <c r="T20" t="str">
        <f>Gewehr_Liste!H37</f>
        <v/>
      </c>
      <c r="U20">
        <f>Gewehr_Liste!$C$12</f>
        <v>0</v>
      </c>
      <c r="V20">
        <f>Gewehr_Liste!I37</f>
        <v>0</v>
      </c>
    </row>
    <row r="21" spans="2:22" x14ac:dyDescent="0.2">
      <c r="B21">
        <f>Gewehr_Liste!B38</f>
        <v>0</v>
      </c>
      <c r="C21" s="132" t="str">
        <f>Gewehr_Liste!C38</f>
        <v/>
      </c>
      <c r="D21" t="str">
        <f>Gewehr_Liste!D38</f>
        <v/>
      </c>
      <c r="E21">
        <f>Gewehr_Liste!E38</f>
        <v>0</v>
      </c>
      <c r="F21">
        <f>Gewehr_Liste!F38</f>
        <v>0</v>
      </c>
      <c r="G21" t="str">
        <f>Gewehr_Liste!G38</f>
        <v>Waffe wählen</v>
      </c>
      <c r="T21" t="str">
        <f>Gewehr_Liste!H38</f>
        <v/>
      </c>
      <c r="U21">
        <f>Gewehr_Liste!$C$12</f>
        <v>0</v>
      </c>
      <c r="V21">
        <f>Gewehr_Liste!I38</f>
        <v>0</v>
      </c>
    </row>
    <row r="22" spans="2:22" x14ac:dyDescent="0.2">
      <c r="B22">
        <f>Gewehr_Liste!B39</f>
        <v>0</v>
      </c>
      <c r="C22" s="132" t="str">
        <f>Gewehr_Liste!C39</f>
        <v/>
      </c>
      <c r="D22" t="str">
        <f>Gewehr_Liste!D39</f>
        <v/>
      </c>
      <c r="E22">
        <f>Gewehr_Liste!E39</f>
        <v>0</v>
      </c>
      <c r="F22">
        <f>Gewehr_Liste!F39</f>
        <v>0</v>
      </c>
      <c r="G22" t="str">
        <f>Gewehr_Liste!G39</f>
        <v>Waffe wählen</v>
      </c>
      <c r="T22" t="str">
        <f>Gewehr_Liste!H39</f>
        <v/>
      </c>
      <c r="U22">
        <f>Gewehr_Liste!$C$12</f>
        <v>0</v>
      </c>
      <c r="V22">
        <f>Gewehr_Liste!I39</f>
        <v>0</v>
      </c>
    </row>
    <row r="23" spans="2:22" x14ac:dyDescent="0.2">
      <c r="B23">
        <f>Gewehr_Liste!B40</f>
        <v>0</v>
      </c>
      <c r="C23" s="132" t="str">
        <f>Gewehr_Liste!C40</f>
        <v/>
      </c>
      <c r="D23" t="str">
        <f>Gewehr_Liste!D40</f>
        <v/>
      </c>
      <c r="E23">
        <f>Gewehr_Liste!E40</f>
        <v>0</v>
      </c>
      <c r="F23">
        <f>Gewehr_Liste!F40</f>
        <v>0</v>
      </c>
      <c r="G23" t="str">
        <f>Gewehr_Liste!G40</f>
        <v>Waffe wählen</v>
      </c>
      <c r="T23" t="str">
        <f>Gewehr_Liste!H40</f>
        <v/>
      </c>
      <c r="U23">
        <f>Gewehr_Liste!$C$12</f>
        <v>0</v>
      </c>
      <c r="V23">
        <f>Gewehr_Liste!I40</f>
        <v>0</v>
      </c>
    </row>
    <row r="24" spans="2:22" x14ac:dyDescent="0.2">
      <c r="B24">
        <f>Gewehr_Liste!B41</f>
        <v>0</v>
      </c>
      <c r="C24" s="132" t="str">
        <f>Gewehr_Liste!C41</f>
        <v/>
      </c>
      <c r="D24" t="str">
        <f>Gewehr_Liste!D41</f>
        <v/>
      </c>
      <c r="E24">
        <f>Gewehr_Liste!E41</f>
        <v>0</v>
      </c>
      <c r="F24">
        <f>Gewehr_Liste!F41</f>
        <v>0</v>
      </c>
      <c r="G24" t="str">
        <f>Gewehr_Liste!G41</f>
        <v>Waffe wählen</v>
      </c>
      <c r="T24" t="str">
        <f>Gewehr_Liste!H41</f>
        <v/>
      </c>
      <c r="U24">
        <f>Gewehr_Liste!$C$12</f>
        <v>0</v>
      </c>
      <c r="V24">
        <f>Gewehr_Liste!I41</f>
        <v>0</v>
      </c>
    </row>
    <row r="25" spans="2:22" x14ac:dyDescent="0.2">
      <c r="B25">
        <f>Gewehr_Liste!B42</f>
        <v>0</v>
      </c>
      <c r="C25" s="132" t="str">
        <f>Gewehr_Liste!C42</f>
        <v/>
      </c>
      <c r="D25" t="str">
        <f>Gewehr_Liste!D42</f>
        <v/>
      </c>
      <c r="E25">
        <f>Gewehr_Liste!E42</f>
        <v>0</v>
      </c>
      <c r="F25">
        <f>Gewehr_Liste!F42</f>
        <v>0</v>
      </c>
      <c r="G25" t="str">
        <f>Gewehr_Liste!G42</f>
        <v>Waffe wählen</v>
      </c>
      <c r="T25" t="str">
        <f>Gewehr_Liste!H42</f>
        <v/>
      </c>
      <c r="U25">
        <f>Gewehr_Liste!$C$12</f>
        <v>0</v>
      </c>
      <c r="V25">
        <f>Gewehr_Liste!I42</f>
        <v>0</v>
      </c>
    </row>
    <row r="26" spans="2:22" x14ac:dyDescent="0.2">
      <c r="B26">
        <f>Gewehr_Liste!B43</f>
        <v>0</v>
      </c>
      <c r="C26" s="132" t="str">
        <f>Gewehr_Liste!C43</f>
        <v/>
      </c>
      <c r="D26" t="str">
        <f>Gewehr_Liste!D43</f>
        <v/>
      </c>
      <c r="E26">
        <f>Gewehr_Liste!E43</f>
        <v>0</v>
      </c>
      <c r="F26">
        <f>Gewehr_Liste!F43</f>
        <v>0</v>
      </c>
      <c r="G26" t="str">
        <f>Gewehr_Liste!G43</f>
        <v>Waffe wählen</v>
      </c>
      <c r="T26" t="str">
        <f>Gewehr_Liste!H43</f>
        <v/>
      </c>
      <c r="U26">
        <f>Gewehr_Liste!$C$12</f>
        <v>0</v>
      </c>
      <c r="V26">
        <f>Gewehr_Liste!I43</f>
        <v>0</v>
      </c>
    </row>
  </sheetData>
  <sheetProtection password="CEAA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tabColor indexed="10"/>
  </sheetPr>
  <dimension ref="A1:X2"/>
  <sheetViews>
    <sheetView workbookViewId="0">
      <selection activeCell="P3" sqref="P3"/>
    </sheetView>
  </sheetViews>
  <sheetFormatPr baseColWidth="10" defaultRowHeight="12.75" x14ac:dyDescent="0.2"/>
  <cols>
    <col min="1" max="1" width="23.42578125" customWidth="1"/>
    <col min="2" max="5" width="3.28515625" bestFit="1" customWidth="1"/>
    <col min="6" max="6" width="8.42578125" bestFit="1" customWidth="1"/>
    <col min="7" max="7" width="5.7109375" customWidth="1"/>
    <col min="8" max="9" width="5.7109375" bestFit="1" customWidth="1"/>
    <col min="10" max="10" width="7.85546875" bestFit="1" customWidth="1"/>
    <col min="11" max="11" width="3.28515625" bestFit="1" customWidth="1"/>
    <col min="12" max="12" width="3.28515625" customWidth="1"/>
    <col min="13" max="14" width="5.7109375" bestFit="1" customWidth="1"/>
    <col min="15" max="15" width="5.7109375" customWidth="1"/>
    <col min="16" max="16" width="3.85546875" customWidth="1"/>
    <col min="17" max="17" width="4" customWidth="1"/>
    <col min="18" max="21" width="16.7109375" customWidth="1"/>
  </cols>
  <sheetData>
    <row r="1" spans="1:24" ht="105" customHeight="1" x14ac:dyDescent="0.2">
      <c r="A1" s="64" t="s">
        <v>61</v>
      </c>
      <c r="B1" s="65" t="s">
        <v>62</v>
      </c>
      <c r="C1" s="65" t="s">
        <v>63</v>
      </c>
      <c r="D1" s="65" t="s">
        <v>64</v>
      </c>
      <c r="E1" s="65" t="s">
        <v>65</v>
      </c>
      <c r="F1" s="66" t="s">
        <v>66</v>
      </c>
      <c r="G1" s="66" t="s">
        <v>153</v>
      </c>
      <c r="H1" s="66" t="s">
        <v>152</v>
      </c>
      <c r="I1" s="66" t="s">
        <v>67</v>
      </c>
      <c r="J1" s="66" t="s">
        <v>68</v>
      </c>
      <c r="K1" s="138" t="s">
        <v>164</v>
      </c>
      <c r="L1" s="138" t="s">
        <v>165</v>
      </c>
      <c r="M1" s="66" t="s">
        <v>69</v>
      </c>
      <c r="N1" s="66" t="s">
        <v>154</v>
      </c>
      <c r="O1" s="66" t="s">
        <v>155</v>
      </c>
      <c r="P1" s="67" t="s">
        <v>70</v>
      </c>
      <c r="Q1" s="67" t="s">
        <v>71</v>
      </c>
      <c r="R1" s="64" t="s">
        <v>72</v>
      </c>
      <c r="S1" s="64" t="s">
        <v>4</v>
      </c>
      <c r="T1" s="64" t="s">
        <v>5</v>
      </c>
      <c r="U1" s="68" t="s">
        <v>52</v>
      </c>
      <c r="V1" s="68" t="s">
        <v>73</v>
      </c>
      <c r="W1" s="68" t="s">
        <v>75</v>
      </c>
    </row>
    <row r="2" spans="1:24" x14ac:dyDescent="0.2">
      <c r="A2">
        <f>Anm_Gewehr!C12</f>
        <v>0</v>
      </c>
      <c r="F2">
        <f>SUMIFS(Gewehr_Liste!$L$19:$L$43,Gewehr_Liste!$J$19:$J$43,6,Gewehr_Liste!$K$19:$K$43,2)+SUMIFS(Gewehr_Liste!$L$19:$L$43,Gewehr_Liste!$J$19:$J$43,7,Gewehr_Liste!$K$19:$K$43,2)</f>
        <v>0</v>
      </c>
      <c r="G2">
        <f>SUMIFS(Gewehr_Liste!$L$19:$L$43,Gewehr_Liste!$J$19:$J$43,5,Gewehr_Liste!$K$19:$K$43,3)</f>
        <v>0</v>
      </c>
      <c r="H2">
        <f>SUMIFS(Gewehr_Liste!$L$19:$L$43,Gewehr_Liste!$J$19:$J$43,4,Gewehr_Liste!$K$19:$K$43,4)</f>
        <v>0</v>
      </c>
      <c r="I2">
        <f>SUMIFS(Gewehr_Liste!$L$19:$L$43,Gewehr_Liste!$J$19:$J$43,2,Gewehr_Liste!$K$19:$K$43,4)</f>
        <v>0</v>
      </c>
      <c r="J2">
        <f>SUMIFS(Gewehr_Liste!$L$19:$L$43,Gewehr_Liste!$J$19:$J$43,3,Gewehr_Liste!$K$19:$K$43,4)</f>
        <v>0</v>
      </c>
      <c r="K2">
        <f>SUMIFS(Gewehr_Liste!$L$19:$L$43,Gewehr_Liste!$J$19:$J$43,6,Gewehr_Liste!$K$19:$K$43,8)</f>
        <v>0</v>
      </c>
      <c r="L2">
        <f>SUMIFS(Gewehr_Liste!$L$19:$L$43,Gewehr_Liste!$J$19:$J$43,2,Gewehr_Liste!$K$19:$K$43,9)</f>
        <v>0</v>
      </c>
      <c r="M2">
        <f>SUMIF(Gewehr_Liste!K19:K43,5,Gewehr_Liste!K19:K43)/5</f>
        <v>0</v>
      </c>
      <c r="N2">
        <f>SUMIF(Gewehr_Liste!K19:K43,6,Gewehr_Liste!K19:K43)/6</f>
        <v>0</v>
      </c>
      <c r="O2">
        <f>SUMIF(Gewehr_Liste!K19:K43,7,Gewehr_Liste!K19:K43)/7</f>
        <v>0</v>
      </c>
      <c r="P2">
        <f>SUM(F2:O2)</f>
        <v>0</v>
      </c>
      <c r="Q2">
        <f>P2*10</f>
        <v>0</v>
      </c>
      <c r="R2">
        <f>Anm_Gewehr!C13</f>
        <v>0</v>
      </c>
      <c r="S2">
        <f>Anm_Gewehr!C14</f>
        <v>0</v>
      </c>
      <c r="T2">
        <f>Anm_Gewehr!C15</f>
        <v>0</v>
      </c>
      <c r="U2">
        <f>Anm_Gewehr!G13</f>
        <v>0</v>
      </c>
      <c r="V2">
        <f>Anm_Gewehr!G14</f>
        <v>0</v>
      </c>
      <c r="W2" t="str">
        <f>IF(X2=1,"Auswählen",IF(X2=2,"Papier",IF(X2=3,"Elektronisch, Excel-Datei","nothing")))</f>
        <v>Auswählen</v>
      </c>
      <c r="X2">
        <f>Gewehr_Liste!J15</f>
        <v>1</v>
      </c>
    </row>
  </sheetData>
  <sheetProtection password="CEAA"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7">
    <tabColor indexed="10"/>
  </sheetPr>
  <dimension ref="A1:R26"/>
  <sheetViews>
    <sheetView workbookViewId="0">
      <selection activeCell="B28" sqref="B28"/>
    </sheetView>
  </sheetViews>
  <sheetFormatPr baseColWidth="10" defaultRowHeight="12.75" x14ac:dyDescent="0.2"/>
  <cols>
    <col min="1" max="1" width="3.140625" bestFit="1" customWidth="1"/>
    <col min="2" max="2" width="22.85546875" customWidth="1"/>
    <col min="3" max="4" width="5" customWidth="1"/>
    <col min="5" max="6" width="18.42578125" customWidth="1"/>
    <col min="7" max="13" width="3.140625" bestFit="1" customWidth="1"/>
    <col min="14" max="15" width="3.140625" customWidth="1"/>
    <col min="16" max="16" width="3.140625" bestFit="1" customWidth="1"/>
  </cols>
  <sheetData>
    <row r="1" spans="1:18" ht="171.75" x14ac:dyDescent="0.2">
      <c r="A1" s="87" t="s">
        <v>94</v>
      </c>
      <c r="B1" s="88" t="s">
        <v>72</v>
      </c>
      <c r="C1" s="144" t="s">
        <v>8</v>
      </c>
      <c r="D1" s="145"/>
      <c r="E1" s="88" t="s">
        <v>4</v>
      </c>
      <c r="F1" s="88" t="s">
        <v>78</v>
      </c>
      <c r="G1" s="69" t="s">
        <v>148</v>
      </c>
      <c r="H1" s="87" t="s">
        <v>149</v>
      </c>
      <c r="I1" s="87" t="s">
        <v>80</v>
      </c>
      <c r="J1" s="89" t="s">
        <v>150</v>
      </c>
      <c r="K1" s="89" t="s">
        <v>151</v>
      </c>
      <c r="L1" s="89" t="s">
        <v>97</v>
      </c>
      <c r="M1" s="89" t="s">
        <v>95</v>
      </c>
      <c r="N1" s="89" t="s">
        <v>96</v>
      </c>
      <c r="O1" s="89" t="s">
        <v>81</v>
      </c>
      <c r="P1" s="87" t="s">
        <v>82</v>
      </c>
      <c r="Q1" s="90" t="s">
        <v>83</v>
      </c>
      <c r="R1" s="90" t="s">
        <v>52</v>
      </c>
    </row>
    <row r="2" spans="1:18" x14ac:dyDescent="0.2">
      <c r="B2">
        <f>Pistole_Liste!B19</f>
        <v>0</v>
      </c>
      <c r="C2" s="132" t="str">
        <f>Pistole_Liste!C19</f>
        <v/>
      </c>
      <c r="D2" t="str">
        <f>Pistole_Liste!D19</f>
        <v/>
      </c>
      <c r="E2">
        <f>Pistole_Liste!E19</f>
        <v>0</v>
      </c>
      <c r="F2">
        <f>Pistole_Liste!F19</f>
        <v>0</v>
      </c>
      <c r="Q2">
        <f>Pistole_Liste!$C$12</f>
        <v>0</v>
      </c>
      <c r="R2">
        <f>Pistole_Liste!G19</f>
        <v>0</v>
      </c>
    </row>
    <row r="3" spans="1:18" x14ac:dyDescent="0.2">
      <c r="B3">
        <f>Pistole_Liste!B20</f>
        <v>0</v>
      </c>
      <c r="C3" s="132" t="str">
        <f>Pistole_Liste!C20</f>
        <v/>
      </c>
      <c r="D3" t="str">
        <f>Pistole_Liste!D20</f>
        <v/>
      </c>
      <c r="E3">
        <f>Pistole_Liste!E20</f>
        <v>0</v>
      </c>
      <c r="F3">
        <f>Pistole_Liste!F20</f>
        <v>0</v>
      </c>
      <c r="Q3">
        <f>Pistole_Liste!$C$12</f>
        <v>0</v>
      </c>
      <c r="R3">
        <f>Pistole_Liste!G20</f>
        <v>0</v>
      </c>
    </row>
    <row r="4" spans="1:18" x14ac:dyDescent="0.2">
      <c r="B4">
        <f>Pistole_Liste!B21</f>
        <v>0</v>
      </c>
      <c r="C4" s="132" t="str">
        <f>Pistole_Liste!C21</f>
        <v/>
      </c>
      <c r="D4" t="str">
        <f>Pistole_Liste!D21</f>
        <v/>
      </c>
      <c r="E4">
        <f>Pistole_Liste!E21</f>
        <v>0</v>
      </c>
      <c r="F4">
        <f>Pistole_Liste!F21</f>
        <v>0</v>
      </c>
      <c r="Q4">
        <f>Pistole_Liste!$C$12</f>
        <v>0</v>
      </c>
      <c r="R4">
        <f>Pistole_Liste!G21</f>
        <v>0</v>
      </c>
    </row>
    <row r="5" spans="1:18" x14ac:dyDescent="0.2">
      <c r="B5">
        <f>Pistole_Liste!B22</f>
        <v>0</v>
      </c>
      <c r="C5" s="132" t="str">
        <f>Pistole_Liste!C22</f>
        <v/>
      </c>
      <c r="D5" t="str">
        <f>Pistole_Liste!D22</f>
        <v/>
      </c>
      <c r="E5">
        <f>Pistole_Liste!E22</f>
        <v>0</v>
      </c>
      <c r="F5">
        <f>Pistole_Liste!F22</f>
        <v>0</v>
      </c>
      <c r="Q5">
        <f>Pistole_Liste!$C$12</f>
        <v>0</v>
      </c>
      <c r="R5">
        <f>Pistole_Liste!G22</f>
        <v>0</v>
      </c>
    </row>
    <row r="6" spans="1:18" x14ac:dyDescent="0.2">
      <c r="B6">
        <f>Pistole_Liste!B23</f>
        <v>0</v>
      </c>
      <c r="C6" s="132" t="str">
        <f>Pistole_Liste!C23</f>
        <v/>
      </c>
      <c r="D6" t="str">
        <f>Pistole_Liste!D23</f>
        <v/>
      </c>
      <c r="E6">
        <f>Pistole_Liste!E23</f>
        <v>0</v>
      </c>
      <c r="F6">
        <f>Pistole_Liste!F23</f>
        <v>0</v>
      </c>
      <c r="Q6">
        <f>Pistole_Liste!$C$12</f>
        <v>0</v>
      </c>
      <c r="R6">
        <f>Pistole_Liste!G23</f>
        <v>0</v>
      </c>
    </row>
    <row r="7" spans="1:18" x14ac:dyDescent="0.2">
      <c r="B7">
        <f>Pistole_Liste!B24</f>
        <v>0</v>
      </c>
      <c r="C7" s="132" t="str">
        <f>Pistole_Liste!C24</f>
        <v/>
      </c>
      <c r="D7" t="str">
        <f>Pistole_Liste!D24</f>
        <v/>
      </c>
      <c r="E7">
        <f>Pistole_Liste!E24</f>
        <v>0</v>
      </c>
      <c r="F7">
        <f>Pistole_Liste!F24</f>
        <v>0</v>
      </c>
      <c r="Q7">
        <f>Pistole_Liste!$C$12</f>
        <v>0</v>
      </c>
      <c r="R7">
        <f>Pistole_Liste!G24</f>
        <v>0</v>
      </c>
    </row>
    <row r="8" spans="1:18" x14ac:dyDescent="0.2">
      <c r="B8">
        <f>Pistole_Liste!B25</f>
        <v>0</v>
      </c>
      <c r="C8" s="132" t="str">
        <f>Pistole_Liste!C25</f>
        <v/>
      </c>
      <c r="D8" t="str">
        <f>Pistole_Liste!D25</f>
        <v/>
      </c>
      <c r="E8">
        <f>Pistole_Liste!E25</f>
        <v>0</v>
      </c>
      <c r="F8">
        <f>Pistole_Liste!F25</f>
        <v>0</v>
      </c>
      <c r="Q8">
        <f>Pistole_Liste!$C$12</f>
        <v>0</v>
      </c>
      <c r="R8">
        <f>Pistole_Liste!G25</f>
        <v>0</v>
      </c>
    </row>
    <row r="9" spans="1:18" x14ac:dyDescent="0.2">
      <c r="B9">
        <f>Pistole_Liste!B26</f>
        <v>0</v>
      </c>
      <c r="C9" s="132" t="str">
        <f>Pistole_Liste!C26</f>
        <v/>
      </c>
      <c r="D9" t="str">
        <f>Pistole_Liste!D26</f>
        <v/>
      </c>
      <c r="E9">
        <f>Pistole_Liste!E26</f>
        <v>0</v>
      </c>
      <c r="F9">
        <f>Pistole_Liste!F26</f>
        <v>0</v>
      </c>
      <c r="Q9">
        <f>Pistole_Liste!$C$12</f>
        <v>0</v>
      </c>
      <c r="R9">
        <f>Pistole_Liste!G26</f>
        <v>0</v>
      </c>
    </row>
    <row r="10" spans="1:18" x14ac:dyDescent="0.2">
      <c r="B10">
        <f>Pistole_Liste!B27</f>
        <v>0</v>
      </c>
      <c r="C10" s="132" t="str">
        <f>Pistole_Liste!C27</f>
        <v/>
      </c>
      <c r="D10" t="str">
        <f>Pistole_Liste!D27</f>
        <v/>
      </c>
      <c r="E10">
        <f>Pistole_Liste!E27</f>
        <v>0</v>
      </c>
      <c r="F10">
        <f>Pistole_Liste!F27</f>
        <v>0</v>
      </c>
      <c r="Q10">
        <f>Pistole_Liste!$C$12</f>
        <v>0</v>
      </c>
      <c r="R10">
        <f>Pistole_Liste!G27</f>
        <v>0</v>
      </c>
    </row>
    <row r="11" spans="1:18" x14ac:dyDescent="0.2">
      <c r="B11">
        <f>Pistole_Liste!B28</f>
        <v>0</v>
      </c>
      <c r="C11" s="132" t="str">
        <f>Pistole_Liste!C28</f>
        <v/>
      </c>
      <c r="D11" t="str">
        <f>Pistole_Liste!D28</f>
        <v/>
      </c>
      <c r="E11">
        <f>Pistole_Liste!E28</f>
        <v>0</v>
      </c>
      <c r="F11">
        <f>Pistole_Liste!F28</f>
        <v>0</v>
      </c>
      <c r="Q11">
        <f>Pistole_Liste!$C$12</f>
        <v>0</v>
      </c>
      <c r="R11">
        <f>Pistole_Liste!G28</f>
        <v>0</v>
      </c>
    </row>
    <row r="12" spans="1:18" x14ac:dyDescent="0.2">
      <c r="B12">
        <f>Pistole_Liste!B29</f>
        <v>0</v>
      </c>
      <c r="C12" s="132" t="str">
        <f>Pistole_Liste!C29</f>
        <v/>
      </c>
      <c r="D12" t="str">
        <f>Pistole_Liste!D29</f>
        <v/>
      </c>
      <c r="E12">
        <f>Pistole_Liste!E29</f>
        <v>0</v>
      </c>
      <c r="F12">
        <f>Pistole_Liste!F29</f>
        <v>0</v>
      </c>
      <c r="Q12">
        <f>Pistole_Liste!$C$12</f>
        <v>0</v>
      </c>
      <c r="R12">
        <f>Pistole_Liste!G29</f>
        <v>0</v>
      </c>
    </row>
    <row r="13" spans="1:18" x14ac:dyDescent="0.2">
      <c r="B13">
        <f>Pistole_Liste!B30</f>
        <v>0</v>
      </c>
      <c r="C13" s="132" t="str">
        <f>Pistole_Liste!C30</f>
        <v/>
      </c>
      <c r="D13" t="str">
        <f>Pistole_Liste!D30</f>
        <v/>
      </c>
      <c r="E13">
        <f>Pistole_Liste!E30</f>
        <v>0</v>
      </c>
      <c r="F13">
        <f>Pistole_Liste!F30</f>
        <v>0</v>
      </c>
      <c r="Q13">
        <f>Pistole_Liste!$C$12</f>
        <v>0</v>
      </c>
      <c r="R13">
        <f>Pistole_Liste!G30</f>
        <v>0</v>
      </c>
    </row>
    <row r="14" spans="1:18" x14ac:dyDescent="0.2">
      <c r="B14">
        <f>Pistole_Liste!B31</f>
        <v>0</v>
      </c>
      <c r="C14" s="132" t="str">
        <f>Pistole_Liste!C31</f>
        <v/>
      </c>
      <c r="D14" t="str">
        <f>Pistole_Liste!D31</f>
        <v/>
      </c>
      <c r="E14">
        <f>Pistole_Liste!E31</f>
        <v>0</v>
      </c>
      <c r="F14">
        <f>Pistole_Liste!F31</f>
        <v>0</v>
      </c>
      <c r="Q14">
        <f>Pistole_Liste!$C$12</f>
        <v>0</v>
      </c>
      <c r="R14">
        <f>Pistole_Liste!G31</f>
        <v>0</v>
      </c>
    </row>
    <row r="15" spans="1:18" x14ac:dyDescent="0.2">
      <c r="B15">
        <f>Pistole_Liste!B32</f>
        <v>0</v>
      </c>
      <c r="C15" s="132" t="str">
        <f>Pistole_Liste!C32</f>
        <v/>
      </c>
      <c r="D15" t="str">
        <f>Pistole_Liste!D32</f>
        <v/>
      </c>
      <c r="E15">
        <f>Pistole_Liste!E32</f>
        <v>0</v>
      </c>
      <c r="F15">
        <f>Pistole_Liste!F32</f>
        <v>0</v>
      </c>
      <c r="Q15">
        <f>Pistole_Liste!$C$12</f>
        <v>0</v>
      </c>
      <c r="R15">
        <f>Pistole_Liste!G32</f>
        <v>0</v>
      </c>
    </row>
    <row r="16" spans="1:18" x14ac:dyDescent="0.2">
      <c r="B16">
        <f>Pistole_Liste!B33</f>
        <v>0</v>
      </c>
      <c r="C16" s="132" t="str">
        <f>Pistole_Liste!C33</f>
        <v/>
      </c>
      <c r="D16" t="str">
        <f>Pistole_Liste!D33</f>
        <v/>
      </c>
      <c r="E16">
        <f>Pistole_Liste!E33</f>
        <v>0</v>
      </c>
      <c r="F16">
        <f>Pistole_Liste!F33</f>
        <v>0</v>
      </c>
      <c r="Q16">
        <f>Pistole_Liste!$C$12</f>
        <v>0</v>
      </c>
      <c r="R16">
        <f>Pistole_Liste!G33</f>
        <v>0</v>
      </c>
    </row>
    <row r="17" spans="2:18" x14ac:dyDescent="0.2">
      <c r="B17">
        <f>Pistole_Liste!B34</f>
        <v>0</v>
      </c>
      <c r="C17" s="132" t="str">
        <f>Pistole_Liste!C34</f>
        <v/>
      </c>
      <c r="D17" t="str">
        <f>Pistole_Liste!D34</f>
        <v/>
      </c>
      <c r="E17">
        <f>Pistole_Liste!E34</f>
        <v>0</v>
      </c>
      <c r="F17">
        <f>Pistole_Liste!F34</f>
        <v>0</v>
      </c>
      <c r="Q17">
        <f>Pistole_Liste!$C$12</f>
        <v>0</v>
      </c>
      <c r="R17">
        <f>Pistole_Liste!G34</f>
        <v>0</v>
      </c>
    </row>
    <row r="18" spans="2:18" x14ac:dyDescent="0.2">
      <c r="B18">
        <f>Pistole_Liste!B35</f>
        <v>0</v>
      </c>
      <c r="C18" s="132" t="str">
        <f>Pistole_Liste!C35</f>
        <v/>
      </c>
      <c r="D18" t="str">
        <f>Pistole_Liste!D35</f>
        <v/>
      </c>
      <c r="E18">
        <f>Pistole_Liste!E35</f>
        <v>0</v>
      </c>
      <c r="F18">
        <f>Pistole_Liste!F35</f>
        <v>0</v>
      </c>
      <c r="Q18">
        <f>Pistole_Liste!$C$12</f>
        <v>0</v>
      </c>
      <c r="R18">
        <f>Pistole_Liste!G35</f>
        <v>0</v>
      </c>
    </row>
    <row r="19" spans="2:18" x14ac:dyDescent="0.2">
      <c r="B19">
        <f>Pistole_Liste!B36</f>
        <v>0</v>
      </c>
      <c r="C19" s="132" t="str">
        <f>Pistole_Liste!C36</f>
        <v/>
      </c>
      <c r="D19" t="str">
        <f>Pistole_Liste!D36</f>
        <v/>
      </c>
      <c r="E19">
        <f>Pistole_Liste!E36</f>
        <v>0</v>
      </c>
      <c r="F19">
        <f>Pistole_Liste!F36</f>
        <v>0</v>
      </c>
      <c r="Q19">
        <f>Pistole_Liste!$C$12</f>
        <v>0</v>
      </c>
      <c r="R19">
        <f>Pistole_Liste!G36</f>
        <v>0</v>
      </c>
    </row>
    <row r="20" spans="2:18" x14ac:dyDescent="0.2">
      <c r="B20">
        <f>Pistole_Liste!B37</f>
        <v>0</v>
      </c>
      <c r="C20" s="132" t="str">
        <f>Pistole_Liste!C37</f>
        <v/>
      </c>
      <c r="D20" t="str">
        <f>Pistole_Liste!D37</f>
        <v/>
      </c>
      <c r="E20">
        <f>Pistole_Liste!E37</f>
        <v>0</v>
      </c>
      <c r="F20">
        <f>Pistole_Liste!F37</f>
        <v>0</v>
      </c>
      <c r="Q20">
        <f>Pistole_Liste!$C$12</f>
        <v>0</v>
      </c>
      <c r="R20">
        <f>Pistole_Liste!G37</f>
        <v>0</v>
      </c>
    </row>
    <row r="21" spans="2:18" x14ac:dyDescent="0.2">
      <c r="B21">
        <f>Pistole_Liste!B38</f>
        <v>0</v>
      </c>
      <c r="C21" s="132" t="str">
        <f>Pistole_Liste!C38</f>
        <v/>
      </c>
      <c r="D21" t="str">
        <f>Pistole_Liste!D38</f>
        <v/>
      </c>
      <c r="E21">
        <f>Pistole_Liste!E38</f>
        <v>0</v>
      </c>
      <c r="F21">
        <f>Pistole_Liste!F38</f>
        <v>0</v>
      </c>
      <c r="Q21">
        <f>Pistole_Liste!$C$12</f>
        <v>0</v>
      </c>
      <c r="R21">
        <f>Pistole_Liste!G38</f>
        <v>0</v>
      </c>
    </row>
    <row r="22" spans="2:18" x14ac:dyDescent="0.2">
      <c r="B22">
        <f>Pistole_Liste!B39</f>
        <v>0</v>
      </c>
      <c r="C22" s="132" t="str">
        <f>Pistole_Liste!C39</f>
        <v/>
      </c>
      <c r="D22" t="str">
        <f>Pistole_Liste!D39</f>
        <v/>
      </c>
      <c r="E22">
        <f>Pistole_Liste!E39</f>
        <v>0</v>
      </c>
      <c r="F22">
        <f>Pistole_Liste!F39</f>
        <v>0</v>
      </c>
      <c r="Q22">
        <f>Pistole_Liste!$C$12</f>
        <v>0</v>
      </c>
      <c r="R22">
        <f>Pistole_Liste!G39</f>
        <v>0</v>
      </c>
    </row>
    <row r="23" spans="2:18" x14ac:dyDescent="0.2">
      <c r="B23">
        <f>Pistole_Liste!B40</f>
        <v>0</v>
      </c>
      <c r="C23" s="132" t="str">
        <f>Pistole_Liste!C40</f>
        <v/>
      </c>
      <c r="D23" t="str">
        <f>Pistole_Liste!D40</f>
        <v/>
      </c>
      <c r="E23">
        <f>Pistole_Liste!E40</f>
        <v>0</v>
      </c>
      <c r="F23">
        <f>Pistole_Liste!F40</f>
        <v>0</v>
      </c>
      <c r="Q23">
        <f>Pistole_Liste!$C$12</f>
        <v>0</v>
      </c>
      <c r="R23">
        <f>Pistole_Liste!G40</f>
        <v>0</v>
      </c>
    </row>
    <row r="24" spans="2:18" x14ac:dyDescent="0.2">
      <c r="B24">
        <f>Pistole_Liste!B41</f>
        <v>0</v>
      </c>
      <c r="C24" s="132" t="str">
        <f>Pistole_Liste!C41</f>
        <v/>
      </c>
      <c r="D24" t="str">
        <f>Pistole_Liste!D41</f>
        <v/>
      </c>
      <c r="E24">
        <f>Pistole_Liste!E41</f>
        <v>0</v>
      </c>
      <c r="F24">
        <f>Pistole_Liste!F41</f>
        <v>0</v>
      </c>
      <c r="Q24">
        <f>Pistole_Liste!$C$12</f>
        <v>0</v>
      </c>
      <c r="R24">
        <f>Pistole_Liste!G41</f>
        <v>0</v>
      </c>
    </row>
    <row r="25" spans="2:18" x14ac:dyDescent="0.2">
      <c r="B25">
        <f>Pistole_Liste!B42</f>
        <v>0</v>
      </c>
      <c r="C25" s="132" t="str">
        <f>Pistole_Liste!C42</f>
        <v/>
      </c>
      <c r="D25" t="str">
        <f>Pistole_Liste!D42</f>
        <v/>
      </c>
      <c r="E25">
        <f>Pistole_Liste!E42</f>
        <v>0</v>
      </c>
      <c r="F25">
        <f>Pistole_Liste!F42</f>
        <v>0</v>
      </c>
      <c r="Q25">
        <f>Pistole_Liste!$C$12</f>
        <v>0</v>
      </c>
      <c r="R25">
        <f>Pistole_Liste!G42</f>
        <v>0</v>
      </c>
    </row>
    <row r="26" spans="2:18" x14ac:dyDescent="0.2">
      <c r="B26">
        <f>Pistole_Liste!B43</f>
        <v>0</v>
      </c>
      <c r="C26" s="132" t="str">
        <f>Pistole_Liste!C43</f>
        <v/>
      </c>
      <c r="D26" t="str">
        <f>Pistole_Liste!D43</f>
        <v/>
      </c>
      <c r="E26">
        <f>Pistole_Liste!E43</f>
        <v>0</v>
      </c>
      <c r="F26">
        <f>Pistole_Liste!F43</f>
        <v>0</v>
      </c>
      <c r="Q26">
        <f>Pistole_Liste!$C$12</f>
        <v>0</v>
      </c>
      <c r="R26">
        <f>Pistole_Liste!G43</f>
        <v>0</v>
      </c>
    </row>
  </sheetData>
  <sheetProtection password="CEAA" sheet="1" objects="1" scenarios="1"/>
  <mergeCells count="1">
    <mergeCell ref="C1:D1"/>
  </mergeCells>
  <phoneticPr fontId="23" type="noConversion"/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8">
    <tabColor indexed="10"/>
  </sheetPr>
  <dimension ref="A1:O2"/>
  <sheetViews>
    <sheetView workbookViewId="0">
      <selection activeCell="B37" sqref="B37"/>
    </sheetView>
  </sheetViews>
  <sheetFormatPr baseColWidth="10" defaultRowHeight="12.75" x14ac:dyDescent="0.2"/>
  <cols>
    <col min="1" max="1" width="21.5703125" customWidth="1"/>
    <col min="2" max="4" width="3.28515625" bestFit="1" customWidth="1"/>
    <col min="5" max="5" width="8.28515625" bestFit="1" customWidth="1"/>
    <col min="6" max="6" width="3.28515625" bestFit="1" customWidth="1"/>
    <col min="7" max="7" width="7.85546875" bestFit="1" customWidth="1"/>
    <col min="8" max="8" width="8" customWidth="1"/>
    <col min="9" max="13" width="14.28515625" customWidth="1"/>
  </cols>
  <sheetData>
    <row r="1" spans="1:15" s="86" customFormat="1" ht="76.5" x14ac:dyDescent="0.2">
      <c r="A1" s="64" t="s">
        <v>86</v>
      </c>
      <c r="B1" s="67" t="s">
        <v>62</v>
      </c>
      <c r="C1" s="67" t="s">
        <v>63</v>
      </c>
      <c r="D1" s="67" t="s">
        <v>65</v>
      </c>
      <c r="E1" s="67" t="s">
        <v>6</v>
      </c>
      <c r="F1" s="67" t="s">
        <v>87</v>
      </c>
      <c r="G1" s="67" t="s">
        <v>88</v>
      </c>
      <c r="H1" s="67" t="s">
        <v>71</v>
      </c>
      <c r="I1" s="64" t="s">
        <v>72</v>
      </c>
      <c r="J1" s="64" t="s">
        <v>4</v>
      </c>
      <c r="K1" s="64" t="s">
        <v>5</v>
      </c>
      <c r="L1" s="68" t="s">
        <v>52</v>
      </c>
      <c r="M1" s="68" t="s">
        <v>73</v>
      </c>
      <c r="N1" s="68" t="s">
        <v>75</v>
      </c>
    </row>
    <row r="2" spans="1:15" x14ac:dyDescent="0.2">
      <c r="A2">
        <f>Pistole_Liste!C12</f>
        <v>0</v>
      </c>
      <c r="E2">
        <f>SUM(Pistole_Liste!J19:J43)</f>
        <v>0</v>
      </c>
      <c r="F2">
        <f>SUM(Pistole_Liste!M19:N43)</f>
        <v>0</v>
      </c>
      <c r="G2">
        <f>SUM(Pistole_Liste!K19:L43)</f>
        <v>0</v>
      </c>
      <c r="H2">
        <f>E2*10</f>
        <v>0</v>
      </c>
      <c r="I2">
        <f>Pistole_Liste!C13</f>
        <v>0</v>
      </c>
      <c r="J2">
        <f>Anm_Pistole!C14</f>
        <v>0</v>
      </c>
      <c r="K2">
        <f>Pistole_Liste!C15</f>
        <v>0</v>
      </c>
      <c r="L2">
        <f>Pistole_Liste!G13</f>
        <v>0</v>
      </c>
      <c r="M2">
        <f>Pistole_Liste!G14</f>
        <v>0</v>
      </c>
      <c r="N2" t="str">
        <f>IF(O2=1,"Auswählen",IF(O2=2,"Papier",IF(O2=3,"Elektronisch, Excel-Datei","nothing")))</f>
        <v>Auswählen</v>
      </c>
      <c r="O2">
        <f>Pistole_Liste!J15</f>
        <v>1</v>
      </c>
    </row>
  </sheetData>
  <phoneticPr fontId="23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indexed="47"/>
  </sheetPr>
  <dimension ref="A1:N44"/>
  <sheetViews>
    <sheetView workbookViewId="0">
      <selection activeCell="H23" sqref="H23"/>
    </sheetView>
  </sheetViews>
  <sheetFormatPr baseColWidth="10" defaultRowHeight="12.75" x14ac:dyDescent="0.2"/>
  <cols>
    <col min="1" max="1" width="3.85546875" customWidth="1"/>
    <col min="2" max="2" width="27.140625" customWidth="1"/>
    <col min="3" max="3" width="6.7109375" customWidth="1"/>
    <col min="4" max="4" width="6.85546875" customWidth="1"/>
    <col min="5" max="6" width="26.42578125" customWidth="1"/>
    <col min="7" max="7" width="15.140625" customWidth="1"/>
    <col min="8" max="8" width="23.85546875" customWidth="1"/>
    <col min="9" max="9" width="35.42578125" customWidth="1"/>
    <col min="10" max="13" width="11.42578125" style="58"/>
  </cols>
  <sheetData>
    <row r="1" spans="1:13" ht="19.5" x14ac:dyDescent="0.25">
      <c r="E1" s="2" t="s">
        <v>0</v>
      </c>
    </row>
    <row r="2" spans="1:13" ht="19.5" x14ac:dyDescent="0.25">
      <c r="C2" s="4"/>
      <c r="E2" s="2" t="s">
        <v>3</v>
      </c>
      <c r="F2" s="1"/>
    </row>
    <row r="3" spans="1:13" s="5" customFormat="1" ht="8.25" x14ac:dyDescent="0.15">
      <c r="C3" s="6"/>
      <c r="E3" s="7"/>
      <c r="G3" s="8"/>
      <c r="J3" s="59"/>
      <c r="K3" s="59"/>
      <c r="L3" s="59"/>
      <c r="M3" s="59"/>
    </row>
    <row r="4" spans="1:13" s="9" customFormat="1" ht="11.25" x14ac:dyDescent="0.2">
      <c r="C4" s="10"/>
      <c r="E4" s="117" t="s">
        <v>132</v>
      </c>
      <c r="H4" s="117" t="s">
        <v>133</v>
      </c>
      <c r="J4" s="60"/>
      <c r="K4" s="60"/>
      <c r="L4" s="60"/>
      <c r="M4" s="60"/>
    </row>
    <row r="5" spans="1:13" s="9" customFormat="1" ht="11.25" x14ac:dyDescent="0.2">
      <c r="C5" s="10"/>
      <c r="E5" s="117" t="s">
        <v>1</v>
      </c>
      <c r="H5" s="117" t="s">
        <v>134</v>
      </c>
      <c r="J5" s="60"/>
      <c r="K5" s="60"/>
      <c r="L5" s="60"/>
      <c r="M5" s="60"/>
    </row>
    <row r="6" spans="1:13" s="9" customFormat="1" ht="11.25" x14ac:dyDescent="0.2">
      <c r="E6" s="117" t="s">
        <v>135</v>
      </c>
      <c r="H6" s="117" t="s">
        <v>136</v>
      </c>
      <c r="J6" s="60"/>
      <c r="K6" s="60"/>
      <c r="L6" s="60"/>
      <c r="M6" s="60"/>
    </row>
    <row r="7" spans="1:13" s="9" customFormat="1" ht="11.25" x14ac:dyDescent="0.2">
      <c r="E7" s="3" t="s">
        <v>158</v>
      </c>
      <c r="H7" s="3" t="s">
        <v>2</v>
      </c>
      <c r="J7" s="60"/>
      <c r="K7" s="60"/>
      <c r="L7" s="60"/>
      <c r="M7" s="60"/>
    </row>
    <row r="8" spans="1:13" s="11" customFormat="1" x14ac:dyDescent="0.2">
      <c r="D8" s="12"/>
      <c r="G8" s="12"/>
      <c r="J8" s="58"/>
      <c r="K8" s="58"/>
      <c r="L8" s="58"/>
      <c r="M8" s="58"/>
    </row>
    <row r="9" spans="1:13" s="14" customFormat="1" ht="26.25" x14ac:dyDescent="0.4">
      <c r="A9" s="53" t="s">
        <v>53</v>
      </c>
      <c r="B9" s="53"/>
      <c r="C9" s="53"/>
      <c r="D9" s="54"/>
      <c r="E9" s="56">
        <f ca="1">Anm_Gewehr!E9</f>
        <v>2021</v>
      </c>
      <c r="F9" s="53"/>
      <c r="G9" s="54"/>
      <c r="H9" s="55" t="s">
        <v>13</v>
      </c>
      <c r="J9" s="61"/>
      <c r="K9" s="61"/>
      <c r="L9" s="61"/>
      <c r="M9" s="61"/>
    </row>
    <row r="10" spans="1:13" s="11" customFormat="1" x14ac:dyDescent="0.2">
      <c r="D10" s="12"/>
      <c r="G10" s="12"/>
      <c r="J10" s="58"/>
      <c r="K10" s="58"/>
      <c r="L10" s="58"/>
      <c r="M10" s="58"/>
    </row>
    <row r="11" spans="1:13" s="11" customFormat="1" ht="15.75" x14ac:dyDescent="0.25">
      <c r="A11" s="17" t="s">
        <v>12</v>
      </c>
      <c r="J11" s="58"/>
      <c r="K11" s="58"/>
      <c r="L11" s="58"/>
      <c r="M11" s="58"/>
    </row>
    <row r="12" spans="1:13" s="11" customFormat="1" ht="14.25" customHeight="1" x14ac:dyDescent="0.2">
      <c r="A12" s="11" t="s">
        <v>37</v>
      </c>
      <c r="C12" s="42" t="s">
        <v>38</v>
      </c>
      <c r="D12" s="42"/>
      <c r="E12" s="42"/>
      <c r="F12" s="11" t="s">
        <v>36</v>
      </c>
      <c r="G12" s="124">
        <v>40923</v>
      </c>
      <c r="H12" s="42"/>
      <c r="J12" s="58"/>
      <c r="K12" s="58"/>
      <c r="L12" s="58"/>
      <c r="M12" s="58"/>
    </row>
    <row r="13" spans="1:13" s="11" customFormat="1" ht="14.25" customHeight="1" x14ac:dyDescent="0.2">
      <c r="A13" s="11" t="s">
        <v>7</v>
      </c>
      <c r="C13" s="42" t="s">
        <v>14</v>
      </c>
      <c r="D13" s="42"/>
      <c r="E13" s="42"/>
      <c r="F13" s="11" t="s">
        <v>17</v>
      </c>
      <c r="G13" s="43" t="s">
        <v>39</v>
      </c>
      <c r="H13" s="42"/>
      <c r="J13" s="58"/>
      <c r="K13" s="58"/>
      <c r="L13" s="58"/>
      <c r="M13" s="58"/>
    </row>
    <row r="14" spans="1:13" s="11" customFormat="1" ht="14.25" customHeight="1" x14ac:dyDescent="0.2">
      <c r="A14" s="11" t="s">
        <v>4</v>
      </c>
      <c r="C14" s="42" t="s">
        <v>16</v>
      </c>
      <c r="D14" s="42"/>
      <c r="E14" s="42"/>
      <c r="F14" s="11" t="s">
        <v>18</v>
      </c>
      <c r="G14" s="42" t="s">
        <v>40</v>
      </c>
      <c r="H14" s="42"/>
      <c r="J14" s="58"/>
      <c r="K14" s="58"/>
      <c r="L14" s="58"/>
      <c r="M14" s="58"/>
    </row>
    <row r="15" spans="1:13" s="11" customFormat="1" ht="14.25" customHeight="1" x14ac:dyDescent="0.2">
      <c r="A15" s="11" t="s">
        <v>5</v>
      </c>
      <c r="C15" s="42" t="s">
        <v>110</v>
      </c>
      <c r="D15" s="42"/>
      <c r="E15" s="42"/>
      <c r="F15" s="11" t="s">
        <v>56</v>
      </c>
      <c r="G15" s="13"/>
      <c r="H15" s="13"/>
      <c r="J15" s="58"/>
      <c r="K15" s="58"/>
      <c r="L15" s="58"/>
      <c r="M15" s="58"/>
    </row>
    <row r="16" spans="1:13" s="11" customFormat="1" x14ac:dyDescent="0.2">
      <c r="J16" s="58"/>
      <c r="K16" s="58"/>
      <c r="L16" s="58"/>
      <c r="M16" s="58"/>
    </row>
    <row r="17" spans="1:14" s="11" customFormat="1" x14ac:dyDescent="0.2">
      <c r="J17" s="58"/>
      <c r="K17" s="58"/>
      <c r="L17" s="58"/>
      <c r="M17" s="58"/>
    </row>
    <row r="18" spans="1:14" ht="16.5" thickBot="1" x14ac:dyDescent="0.3">
      <c r="A18" s="17" t="s">
        <v>6</v>
      </c>
    </row>
    <row r="19" spans="1:14" x14ac:dyDescent="0.2">
      <c r="A19" s="19"/>
      <c r="B19" s="23" t="s">
        <v>7</v>
      </c>
      <c r="C19" s="25" t="s">
        <v>8</v>
      </c>
      <c r="D19" s="25" t="s">
        <v>9</v>
      </c>
      <c r="E19" s="23" t="s">
        <v>4</v>
      </c>
      <c r="F19" s="23" t="s">
        <v>5</v>
      </c>
      <c r="G19" s="25" t="s">
        <v>11</v>
      </c>
      <c r="H19" s="48" t="s">
        <v>10</v>
      </c>
      <c r="I19" s="24" t="s">
        <v>51</v>
      </c>
    </row>
    <row r="20" spans="1:14" ht="18.75" customHeight="1" x14ac:dyDescent="0.2">
      <c r="A20" s="20">
        <v>1</v>
      </c>
      <c r="B20" s="44" t="s">
        <v>14</v>
      </c>
      <c r="C20" s="45">
        <v>79</v>
      </c>
      <c r="D20" s="45" t="s">
        <v>130</v>
      </c>
      <c r="E20" s="44" t="s">
        <v>16</v>
      </c>
      <c r="F20" s="44" t="s">
        <v>110</v>
      </c>
      <c r="G20" s="45"/>
      <c r="H20" s="122" t="s">
        <v>128</v>
      </c>
      <c r="I20" s="51" t="s">
        <v>39</v>
      </c>
      <c r="J20" s="58">
        <v>1</v>
      </c>
      <c r="K20" s="58">
        <v>1</v>
      </c>
      <c r="L20" s="58">
        <v>2</v>
      </c>
      <c r="M20" s="58">
        <v>6</v>
      </c>
      <c r="N20" s="58"/>
    </row>
    <row r="21" spans="1:14" ht="18.75" customHeight="1" x14ac:dyDescent="0.2">
      <c r="A21" s="20">
        <v>2</v>
      </c>
      <c r="B21" s="44" t="s">
        <v>41</v>
      </c>
      <c r="C21" s="45">
        <v>35</v>
      </c>
      <c r="D21" s="45" t="s">
        <v>15</v>
      </c>
      <c r="E21" s="44" t="s">
        <v>46</v>
      </c>
      <c r="F21" s="44" t="s">
        <v>49</v>
      </c>
      <c r="G21" s="45"/>
      <c r="H21" s="122" t="s">
        <v>24</v>
      </c>
      <c r="I21" s="38"/>
      <c r="K21" s="58">
        <v>1</v>
      </c>
      <c r="L21" s="58">
        <v>5</v>
      </c>
      <c r="M21" s="58">
        <v>3</v>
      </c>
      <c r="N21" s="58"/>
    </row>
    <row r="22" spans="1:14" ht="18.75" customHeight="1" x14ac:dyDescent="0.2">
      <c r="A22" s="20">
        <v>3</v>
      </c>
      <c r="B22" s="44" t="s">
        <v>42</v>
      </c>
      <c r="C22" s="45">
        <v>70</v>
      </c>
      <c r="D22" s="45" t="s">
        <v>130</v>
      </c>
      <c r="E22" s="44" t="s">
        <v>47</v>
      </c>
      <c r="F22" s="44" t="s">
        <v>49</v>
      </c>
      <c r="G22" s="45"/>
      <c r="H22" s="122" t="s">
        <v>141</v>
      </c>
      <c r="I22" s="52" t="s">
        <v>106</v>
      </c>
      <c r="K22" s="58">
        <v>1</v>
      </c>
      <c r="L22" s="58">
        <v>3</v>
      </c>
      <c r="M22" s="58">
        <v>2</v>
      </c>
      <c r="N22" s="58"/>
    </row>
    <row r="23" spans="1:14" ht="18.75" customHeight="1" x14ac:dyDescent="0.2">
      <c r="A23" s="20">
        <v>4</v>
      </c>
      <c r="B23" s="44" t="s">
        <v>43</v>
      </c>
      <c r="C23" s="45">
        <v>92</v>
      </c>
      <c r="D23" s="45" t="s">
        <v>45</v>
      </c>
      <c r="E23" s="44" t="s">
        <v>48</v>
      </c>
      <c r="F23" s="44" t="s">
        <v>49</v>
      </c>
      <c r="G23" s="45"/>
      <c r="H23" s="122" t="s">
        <v>25</v>
      </c>
      <c r="I23" s="52" t="s">
        <v>107</v>
      </c>
      <c r="M23" s="58">
        <v>2</v>
      </c>
      <c r="N23" s="58"/>
    </row>
    <row r="24" spans="1:14" ht="18.75" customHeight="1" x14ac:dyDescent="0.2">
      <c r="A24" s="20">
        <v>5</v>
      </c>
      <c r="B24" s="44"/>
      <c r="C24" s="45"/>
      <c r="D24" s="45"/>
      <c r="E24" s="44"/>
      <c r="F24" s="44"/>
      <c r="G24" s="45"/>
      <c r="H24" s="49"/>
      <c r="I24" s="38"/>
      <c r="L24" s="58">
        <v>6</v>
      </c>
      <c r="N24" s="58"/>
    </row>
    <row r="25" spans="1:14" ht="18.75" customHeight="1" x14ac:dyDescent="0.2">
      <c r="A25" s="20">
        <v>6</v>
      </c>
      <c r="B25" s="44"/>
      <c r="C25" s="45"/>
      <c r="D25" s="45"/>
      <c r="E25" s="44"/>
      <c r="F25" s="44"/>
      <c r="G25" s="45"/>
      <c r="H25" s="49"/>
      <c r="I25" s="38"/>
      <c r="N25" s="58"/>
    </row>
    <row r="26" spans="1:14" ht="18.75" customHeight="1" x14ac:dyDescent="0.2">
      <c r="A26" s="20">
        <v>7</v>
      </c>
      <c r="B26" s="44"/>
      <c r="C26" s="45"/>
      <c r="D26" s="45"/>
      <c r="E26" s="44"/>
      <c r="F26" s="44"/>
      <c r="G26" s="45"/>
      <c r="H26" s="49"/>
      <c r="I26" s="38"/>
      <c r="N26" s="58"/>
    </row>
    <row r="27" spans="1:14" ht="18.75" customHeight="1" x14ac:dyDescent="0.2">
      <c r="A27" s="20">
        <v>8</v>
      </c>
      <c r="B27" s="44"/>
      <c r="C27" s="45"/>
      <c r="D27" s="45"/>
      <c r="E27" s="44"/>
      <c r="F27" s="44"/>
      <c r="G27" s="45"/>
      <c r="H27" s="49"/>
      <c r="I27" s="38"/>
      <c r="N27" s="58"/>
    </row>
    <row r="28" spans="1:14" ht="18.75" customHeight="1" x14ac:dyDescent="0.2">
      <c r="A28" s="20">
        <v>9</v>
      </c>
      <c r="B28" s="44"/>
      <c r="C28" s="45"/>
      <c r="D28" s="45"/>
      <c r="E28" s="44"/>
      <c r="F28" s="44"/>
      <c r="G28" s="45"/>
      <c r="H28" s="49"/>
      <c r="I28" s="38"/>
      <c r="N28" s="58"/>
    </row>
    <row r="29" spans="1:14" ht="18.75" customHeight="1" x14ac:dyDescent="0.2">
      <c r="A29" s="20">
        <v>10</v>
      </c>
      <c r="B29" s="44"/>
      <c r="C29" s="45"/>
      <c r="D29" s="45"/>
      <c r="E29" s="44"/>
      <c r="F29" s="44"/>
      <c r="G29" s="45"/>
      <c r="H29" s="49"/>
      <c r="I29" s="38"/>
      <c r="N29" s="58"/>
    </row>
    <row r="30" spans="1:14" ht="18.75" customHeight="1" x14ac:dyDescent="0.2">
      <c r="A30" s="20">
        <v>11</v>
      </c>
      <c r="B30" s="44"/>
      <c r="C30" s="45"/>
      <c r="D30" s="45"/>
      <c r="E30" s="44"/>
      <c r="F30" s="44"/>
      <c r="G30" s="45"/>
      <c r="H30" s="49"/>
      <c r="I30" s="38"/>
      <c r="N30" s="58"/>
    </row>
    <row r="31" spans="1:14" ht="18.75" customHeight="1" x14ac:dyDescent="0.2">
      <c r="A31" s="20">
        <v>12</v>
      </c>
      <c r="B31" s="44"/>
      <c r="C31" s="45"/>
      <c r="D31" s="45"/>
      <c r="E31" s="44"/>
      <c r="F31" s="44"/>
      <c r="G31" s="45"/>
      <c r="H31" s="49"/>
      <c r="I31" s="38"/>
      <c r="N31" s="58"/>
    </row>
    <row r="32" spans="1:14" ht="18.75" customHeight="1" x14ac:dyDescent="0.2">
      <c r="A32" s="20">
        <v>13</v>
      </c>
      <c r="B32" s="44"/>
      <c r="C32" s="45"/>
      <c r="D32" s="45"/>
      <c r="E32" s="44"/>
      <c r="F32" s="44"/>
      <c r="G32" s="45"/>
      <c r="H32" s="49"/>
      <c r="I32" s="38"/>
      <c r="N32" s="58"/>
    </row>
    <row r="33" spans="1:14" ht="18.75" customHeight="1" x14ac:dyDescent="0.2">
      <c r="A33" s="20">
        <v>14</v>
      </c>
      <c r="B33" s="44"/>
      <c r="C33" s="45"/>
      <c r="D33" s="45"/>
      <c r="E33" s="44"/>
      <c r="F33" s="44"/>
      <c r="G33" s="45"/>
      <c r="H33" s="49"/>
      <c r="I33" s="38"/>
      <c r="N33" s="58"/>
    </row>
    <row r="34" spans="1:14" ht="18.75" customHeight="1" x14ac:dyDescent="0.2">
      <c r="A34" s="20">
        <v>15</v>
      </c>
      <c r="B34" s="44"/>
      <c r="C34" s="45"/>
      <c r="D34" s="45"/>
      <c r="E34" s="44"/>
      <c r="F34" s="44"/>
      <c r="G34" s="45"/>
      <c r="H34" s="49"/>
      <c r="I34" s="38"/>
      <c r="N34" s="58"/>
    </row>
    <row r="35" spans="1:14" ht="18.75" customHeight="1" x14ac:dyDescent="0.2">
      <c r="A35" s="20">
        <v>16</v>
      </c>
      <c r="B35" s="44"/>
      <c r="C35" s="45"/>
      <c r="D35" s="45"/>
      <c r="E35" s="44"/>
      <c r="F35" s="44"/>
      <c r="G35" s="45"/>
      <c r="H35" s="49"/>
      <c r="I35" s="38"/>
      <c r="N35" s="58"/>
    </row>
    <row r="36" spans="1:14" ht="18.75" customHeight="1" x14ac:dyDescent="0.2">
      <c r="A36" s="20">
        <v>17</v>
      </c>
      <c r="B36" s="44"/>
      <c r="C36" s="45"/>
      <c r="D36" s="45"/>
      <c r="E36" s="44"/>
      <c r="F36" s="44"/>
      <c r="G36" s="45"/>
      <c r="H36" s="49"/>
      <c r="I36" s="38"/>
      <c r="N36" s="58"/>
    </row>
    <row r="37" spans="1:14" ht="18.75" customHeight="1" x14ac:dyDescent="0.2">
      <c r="A37" s="20">
        <v>18</v>
      </c>
      <c r="B37" s="44"/>
      <c r="C37" s="45"/>
      <c r="D37" s="45"/>
      <c r="E37" s="44"/>
      <c r="F37" s="44"/>
      <c r="G37" s="45"/>
      <c r="H37" s="49"/>
      <c r="I37" s="38"/>
      <c r="N37" s="58"/>
    </row>
    <row r="38" spans="1:14" ht="18.75" customHeight="1" x14ac:dyDescent="0.2">
      <c r="A38" s="20">
        <v>19</v>
      </c>
      <c r="B38" s="44"/>
      <c r="C38" s="45"/>
      <c r="D38" s="45"/>
      <c r="E38" s="44"/>
      <c r="F38" s="44"/>
      <c r="G38" s="45"/>
      <c r="H38" s="49"/>
      <c r="I38" s="38"/>
      <c r="N38" s="58"/>
    </row>
    <row r="39" spans="1:14" ht="18.75" customHeight="1" x14ac:dyDescent="0.2">
      <c r="A39" s="20">
        <v>20</v>
      </c>
      <c r="B39" s="44"/>
      <c r="C39" s="45"/>
      <c r="D39" s="45"/>
      <c r="E39" s="44"/>
      <c r="F39" s="44"/>
      <c r="G39" s="45"/>
      <c r="H39" s="49"/>
      <c r="I39" s="38"/>
      <c r="N39" s="58"/>
    </row>
    <row r="40" spans="1:14" ht="18.75" customHeight="1" x14ac:dyDescent="0.2">
      <c r="A40" s="20">
        <v>21</v>
      </c>
      <c r="B40" s="44"/>
      <c r="C40" s="45"/>
      <c r="D40" s="45"/>
      <c r="E40" s="44"/>
      <c r="F40" s="44"/>
      <c r="G40" s="45"/>
      <c r="H40" s="49"/>
      <c r="I40" s="38"/>
      <c r="N40" s="58"/>
    </row>
    <row r="41" spans="1:14" ht="18.75" customHeight="1" x14ac:dyDescent="0.2">
      <c r="A41" s="20">
        <v>22</v>
      </c>
      <c r="B41" s="44"/>
      <c r="C41" s="45"/>
      <c r="D41" s="45"/>
      <c r="E41" s="44"/>
      <c r="F41" s="44"/>
      <c r="G41" s="45"/>
      <c r="H41" s="49"/>
      <c r="I41" s="38"/>
      <c r="N41" s="58"/>
    </row>
    <row r="42" spans="1:14" ht="18.75" customHeight="1" x14ac:dyDescent="0.2">
      <c r="A42" s="20">
        <v>23</v>
      </c>
      <c r="B42" s="44"/>
      <c r="C42" s="45"/>
      <c r="D42" s="45"/>
      <c r="E42" s="44"/>
      <c r="F42" s="44"/>
      <c r="G42" s="45"/>
      <c r="H42" s="49"/>
      <c r="I42" s="38"/>
      <c r="N42" s="58"/>
    </row>
    <row r="43" spans="1:14" ht="18.75" customHeight="1" x14ac:dyDescent="0.2">
      <c r="A43" s="20">
        <v>24</v>
      </c>
      <c r="B43" s="44"/>
      <c r="C43" s="45"/>
      <c r="D43" s="45"/>
      <c r="E43" s="44"/>
      <c r="F43" s="44"/>
      <c r="G43" s="45"/>
      <c r="H43" s="49"/>
      <c r="I43" s="38"/>
      <c r="N43" s="58"/>
    </row>
    <row r="44" spans="1:14" ht="18.75" customHeight="1" thickBot="1" x14ac:dyDescent="0.25">
      <c r="A44" s="21">
        <v>25</v>
      </c>
      <c r="B44" s="46"/>
      <c r="C44" s="47"/>
      <c r="D44" s="47"/>
      <c r="E44" s="46"/>
      <c r="F44" s="46"/>
      <c r="G44" s="47"/>
      <c r="H44" s="50"/>
      <c r="I44" s="41"/>
      <c r="N44" s="58"/>
    </row>
  </sheetData>
  <sheetProtection password="CEAA" sheet="1" objects="1" scenarios="1"/>
  <phoneticPr fontId="2" type="noConversion"/>
  <hyperlinks>
    <hyperlink ref="G13" r:id="rId1" xr:uid="{00000000-0004-0000-0100-000000000000}"/>
    <hyperlink ref="I20" r:id="rId2" xr:uid="{00000000-0004-0000-0100-000001000000}"/>
    <hyperlink ref="I22" r:id="rId3" xr:uid="{00000000-0004-0000-0100-000002000000}"/>
    <hyperlink ref="I23" r:id="rId4" xr:uid="{00000000-0004-0000-0100-000003000000}"/>
  </hyperlinks>
  <pageMargins left="0.59055118110236227" right="0.59055118110236227" top="0.31496062992125984" bottom="0.47244094488188981" header="0.51181102362204722" footer="0.31496062992125984"/>
  <pageSetup paperSize="9" orientation="landscape" horizontalDpi="0" verticalDpi="0" copies="0" r:id="rId5"/>
  <headerFooter alignWithMargins="0">
    <oddFooter>&amp;L&amp;8&amp;F&amp;R&amp;8© 2010 by LKSV</oddFooter>
  </headerFooter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25" r:id="rId8" name="Drop Down 53">
              <controlPr locked="0" defaultSize="0" autoLine="0" autoPict="0">
                <anchor moveWithCells="1">
                  <from>
                    <xdr:col>6</xdr:col>
                    <xdr:colOff>47625</xdr:colOff>
                    <xdr:row>14</xdr:row>
                    <xdr:rowOff>0</xdr:rowOff>
                  </from>
                  <to>
                    <xdr:col>7</xdr:col>
                    <xdr:colOff>495300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9" name="Drop Down 54">
              <controlPr locked="0" defaultSize="0" autoLine="0" autoPict="0">
                <anchor moveWithCells="1">
                  <from>
                    <xdr:col>6</xdr:col>
                    <xdr:colOff>19050</xdr:colOff>
                    <xdr:row>19</xdr:row>
                    <xdr:rowOff>19050</xdr:rowOff>
                  </from>
                  <to>
                    <xdr:col>6</xdr:col>
                    <xdr:colOff>990600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0" name="Drop Down 56">
              <controlPr locked="0" defaultSize="0" autoLine="0" autoPict="0">
                <anchor moveWithCells="1">
                  <from>
                    <xdr:col>6</xdr:col>
                    <xdr:colOff>19050</xdr:colOff>
                    <xdr:row>20</xdr:row>
                    <xdr:rowOff>19050</xdr:rowOff>
                  </from>
                  <to>
                    <xdr:col>6</xdr:col>
                    <xdr:colOff>990600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1" name="Drop Down 60">
              <controlPr locked="0" defaultSize="0" autoLine="0" autoPict="0">
                <anchor moveWithCells="1">
                  <from>
                    <xdr:col>6</xdr:col>
                    <xdr:colOff>28575</xdr:colOff>
                    <xdr:row>21</xdr:row>
                    <xdr:rowOff>19050</xdr:rowOff>
                  </from>
                  <to>
                    <xdr:col>6</xdr:col>
                    <xdr:colOff>1000125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2" name="Drop Down 62">
              <controlPr locked="0" defaultSize="0" autoLine="0" autoPict="0">
                <anchor moveWithCells="1">
                  <from>
                    <xdr:col>6</xdr:col>
                    <xdr:colOff>28575</xdr:colOff>
                    <xdr:row>22</xdr:row>
                    <xdr:rowOff>19050</xdr:rowOff>
                  </from>
                  <to>
                    <xdr:col>6</xdr:col>
                    <xdr:colOff>1000125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3" name="Drop Down 64">
              <controlPr locked="0" defaultSize="0" autoLine="0" autoPict="0">
                <anchor moveWithCells="1">
                  <from>
                    <xdr:col>6</xdr:col>
                    <xdr:colOff>28575</xdr:colOff>
                    <xdr:row>23</xdr:row>
                    <xdr:rowOff>28575</xdr:rowOff>
                  </from>
                  <to>
                    <xdr:col>6</xdr:col>
                    <xdr:colOff>1000125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4" name="Drop Down 66">
              <controlPr locked="0" defaultSize="0" autoLine="0" autoPict="0">
                <anchor moveWithCells="1">
                  <from>
                    <xdr:col>6</xdr:col>
                    <xdr:colOff>28575</xdr:colOff>
                    <xdr:row>24</xdr:row>
                    <xdr:rowOff>28575</xdr:rowOff>
                  </from>
                  <to>
                    <xdr:col>6</xdr:col>
                    <xdr:colOff>1000125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15" name="Drop Down 68">
              <controlPr locked="0" defaultSize="0" autoLine="0" autoPict="0">
                <anchor moveWithCells="1">
                  <from>
                    <xdr:col>6</xdr:col>
                    <xdr:colOff>19050</xdr:colOff>
                    <xdr:row>25</xdr:row>
                    <xdr:rowOff>28575</xdr:rowOff>
                  </from>
                  <to>
                    <xdr:col>6</xdr:col>
                    <xdr:colOff>990600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6" name="Drop Down 70">
              <controlPr locked="0" defaultSize="0" autoLine="0" autoPict="0">
                <anchor moveWithCells="1">
                  <from>
                    <xdr:col>6</xdr:col>
                    <xdr:colOff>19050</xdr:colOff>
                    <xdr:row>26</xdr:row>
                    <xdr:rowOff>28575</xdr:rowOff>
                  </from>
                  <to>
                    <xdr:col>6</xdr:col>
                    <xdr:colOff>990600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7" name="Drop Down 72">
              <controlPr locked="0" defaultSize="0" autoLine="0" autoPict="0">
                <anchor moveWithCells="1">
                  <from>
                    <xdr:col>6</xdr:col>
                    <xdr:colOff>28575</xdr:colOff>
                    <xdr:row>27</xdr:row>
                    <xdr:rowOff>19050</xdr:rowOff>
                  </from>
                  <to>
                    <xdr:col>6</xdr:col>
                    <xdr:colOff>1000125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18" name="Drop Down 74">
              <controlPr locked="0" defaultSize="0" autoLine="0" autoPict="0">
                <anchor moveWithCells="1">
                  <from>
                    <xdr:col>6</xdr:col>
                    <xdr:colOff>28575</xdr:colOff>
                    <xdr:row>28</xdr:row>
                    <xdr:rowOff>19050</xdr:rowOff>
                  </from>
                  <to>
                    <xdr:col>6</xdr:col>
                    <xdr:colOff>1000125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19" name="Drop Down 76">
              <controlPr locked="0" defaultSize="0" autoLine="0" autoPict="0">
                <anchor moveWithCells="1">
                  <from>
                    <xdr:col>6</xdr:col>
                    <xdr:colOff>19050</xdr:colOff>
                    <xdr:row>29</xdr:row>
                    <xdr:rowOff>19050</xdr:rowOff>
                  </from>
                  <to>
                    <xdr:col>6</xdr:col>
                    <xdr:colOff>990600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0" name="Drop Down 78">
              <controlPr locked="0" defaultSize="0" autoLine="0" autoPict="0">
                <anchor moveWithCells="1">
                  <from>
                    <xdr:col>6</xdr:col>
                    <xdr:colOff>19050</xdr:colOff>
                    <xdr:row>30</xdr:row>
                    <xdr:rowOff>19050</xdr:rowOff>
                  </from>
                  <to>
                    <xdr:col>6</xdr:col>
                    <xdr:colOff>990600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1" name="Drop Down 80">
              <controlPr locked="0" defaultSize="0" autoLine="0" autoPict="0">
                <anchor moveWithCells="1">
                  <from>
                    <xdr:col>6</xdr:col>
                    <xdr:colOff>9525</xdr:colOff>
                    <xdr:row>31</xdr:row>
                    <xdr:rowOff>19050</xdr:rowOff>
                  </from>
                  <to>
                    <xdr:col>6</xdr:col>
                    <xdr:colOff>981075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22" name="Drop Down 82">
              <controlPr locked="0" defaultSize="0" autoLine="0" autoPict="0">
                <anchor moveWithCells="1">
                  <from>
                    <xdr:col>6</xdr:col>
                    <xdr:colOff>9525</xdr:colOff>
                    <xdr:row>32</xdr:row>
                    <xdr:rowOff>19050</xdr:rowOff>
                  </from>
                  <to>
                    <xdr:col>6</xdr:col>
                    <xdr:colOff>981075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23" name="Drop Down 84">
              <controlPr locked="0" defaultSize="0" autoLine="0" autoPict="0">
                <anchor moveWithCells="1">
                  <from>
                    <xdr:col>6</xdr:col>
                    <xdr:colOff>19050</xdr:colOff>
                    <xdr:row>33</xdr:row>
                    <xdr:rowOff>19050</xdr:rowOff>
                  </from>
                  <to>
                    <xdr:col>6</xdr:col>
                    <xdr:colOff>990600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24" name="Drop Down 86">
              <controlPr locked="0" defaultSize="0" autoLine="0" autoPict="0">
                <anchor moveWithCells="1">
                  <from>
                    <xdr:col>6</xdr:col>
                    <xdr:colOff>19050</xdr:colOff>
                    <xdr:row>34</xdr:row>
                    <xdr:rowOff>19050</xdr:rowOff>
                  </from>
                  <to>
                    <xdr:col>6</xdr:col>
                    <xdr:colOff>990600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25" name="Drop Down 88">
              <controlPr locked="0" defaultSize="0" autoLine="0" autoPict="0">
                <anchor moveWithCells="1">
                  <from>
                    <xdr:col>6</xdr:col>
                    <xdr:colOff>19050</xdr:colOff>
                    <xdr:row>35</xdr:row>
                    <xdr:rowOff>28575</xdr:rowOff>
                  </from>
                  <to>
                    <xdr:col>6</xdr:col>
                    <xdr:colOff>990600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26" name="Drop Down 90">
              <controlPr locked="0" defaultSize="0" autoLine="0" autoPict="0">
                <anchor moveWithCells="1">
                  <from>
                    <xdr:col>6</xdr:col>
                    <xdr:colOff>19050</xdr:colOff>
                    <xdr:row>36</xdr:row>
                    <xdr:rowOff>28575</xdr:rowOff>
                  </from>
                  <to>
                    <xdr:col>6</xdr:col>
                    <xdr:colOff>990600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27" name="Drop Down 92">
              <controlPr locked="0" defaultSize="0" autoLine="0" autoPict="0">
                <anchor moveWithCells="1">
                  <from>
                    <xdr:col>6</xdr:col>
                    <xdr:colOff>9525</xdr:colOff>
                    <xdr:row>37</xdr:row>
                    <xdr:rowOff>28575</xdr:rowOff>
                  </from>
                  <to>
                    <xdr:col>6</xdr:col>
                    <xdr:colOff>981075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28" name="Drop Down 94">
              <controlPr locked="0" defaultSize="0" autoLine="0" autoPict="0">
                <anchor moveWithCells="1">
                  <from>
                    <xdr:col>6</xdr:col>
                    <xdr:colOff>9525</xdr:colOff>
                    <xdr:row>38</xdr:row>
                    <xdr:rowOff>28575</xdr:rowOff>
                  </from>
                  <to>
                    <xdr:col>6</xdr:col>
                    <xdr:colOff>981075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29" name="Drop Down 96">
              <controlPr locked="0" defaultSize="0" autoLine="0" autoPict="0">
                <anchor moveWithCells="1">
                  <from>
                    <xdr:col>6</xdr:col>
                    <xdr:colOff>19050</xdr:colOff>
                    <xdr:row>39</xdr:row>
                    <xdr:rowOff>19050</xdr:rowOff>
                  </from>
                  <to>
                    <xdr:col>6</xdr:col>
                    <xdr:colOff>990600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30" name="Drop Down 98">
              <controlPr locked="0" defaultSize="0" autoLine="0" autoPict="0">
                <anchor moveWithCells="1">
                  <from>
                    <xdr:col>6</xdr:col>
                    <xdr:colOff>19050</xdr:colOff>
                    <xdr:row>40</xdr:row>
                    <xdr:rowOff>19050</xdr:rowOff>
                  </from>
                  <to>
                    <xdr:col>6</xdr:col>
                    <xdr:colOff>990600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31" name="Drop Down 100">
              <controlPr locked="0" defaultSize="0" autoLine="0" autoPict="0">
                <anchor moveWithCells="1">
                  <from>
                    <xdr:col>6</xdr:col>
                    <xdr:colOff>9525</xdr:colOff>
                    <xdr:row>41</xdr:row>
                    <xdr:rowOff>19050</xdr:rowOff>
                  </from>
                  <to>
                    <xdr:col>6</xdr:col>
                    <xdr:colOff>981075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32" name="Drop Down 102">
              <controlPr locked="0" defaultSize="0" autoLine="0" autoPict="0">
                <anchor moveWithCells="1">
                  <from>
                    <xdr:col>6</xdr:col>
                    <xdr:colOff>9525</xdr:colOff>
                    <xdr:row>42</xdr:row>
                    <xdr:rowOff>19050</xdr:rowOff>
                  </from>
                  <to>
                    <xdr:col>6</xdr:col>
                    <xdr:colOff>981075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33" name="Drop Down 104">
              <controlPr locked="0" defaultSize="0" autoLine="0" autoPict="0">
                <anchor moveWithCells="1">
                  <from>
                    <xdr:col>6</xdr:col>
                    <xdr:colOff>0</xdr:colOff>
                    <xdr:row>43</xdr:row>
                    <xdr:rowOff>19050</xdr:rowOff>
                  </from>
                  <to>
                    <xdr:col>6</xdr:col>
                    <xdr:colOff>971550</xdr:colOff>
                    <xdr:row>43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tabColor indexed="42"/>
  </sheetPr>
  <dimension ref="A1:AE57"/>
  <sheetViews>
    <sheetView workbookViewId="0">
      <selection activeCell="A17" sqref="A17"/>
    </sheetView>
  </sheetViews>
  <sheetFormatPr baseColWidth="10" defaultRowHeight="12.75" x14ac:dyDescent="0.2"/>
  <cols>
    <col min="1" max="1" width="3.85546875" customWidth="1"/>
    <col min="2" max="2" width="27.140625" customWidth="1"/>
    <col min="3" max="3" width="6.7109375" customWidth="1"/>
    <col min="4" max="4" width="6.85546875" customWidth="1"/>
    <col min="5" max="6" width="26.42578125" customWidth="1"/>
    <col min="7" max="7" width="15.140625" customWidth="1"/>
    <col min="8" max="8" width="23.85546875" customWidth="1"/>
    <col min="9" max="9" width="34.42578125" customWidth="1"/>
    <col min="11" max="14" width="11.42578125" style="58" customWidth="1"/>
  </cols>
  <sheetData>
    <row r="1" spans="1:31" ht="19.5" x14ac:dyDescent="0.25">
      <c r="E1" s="2" t="s">
        <v>0</v>
      </c>
    </row>
    <row r="2" spans="1:31" ht="19.5" x14ac:dyDescent="0.25">
      <c r="C2" s="4"/>
      <c r="E2" s="2" t="s">
        <v>3</v>
      </c>
      <c r="F2" s="1"/>
    </row>
    <row r="3" spans="1:31" s="5" customFormat="1" ht="8.25" x14ac:dyDescent="0.15">
      <c r="C3" s="6"/>
      <c r="E3" s="7"/>
      <c r="G3" s="8"/>
      <c r="K3" s="59"/>
      <c r="L3" s="59"/>
      <c r="M3" s="59"/>
      <c r="N3" s="59"/>
    </row>
    <row r="4" spans="1:31" s="9" customFormat="1" ht="11.25" x14ac:dyDescent="0.2">
      <c r="C4" s="10"/>
      <c r="E4" s="117" t="s">
        <v>132</v>
      </c>
      <c r="H4" s="117" t="s">
        <v>133</v>
      </c>
      <c r="K4" s="60"/>
      <c r="L4" s="60"/>
      <c r="M4" s="60"/>
      <c r="N4" s="60"/>
    </row>
    <row r="5" spans="1:31" s="9" customFormat="1" ht="11.25" x14ac:dyDescent="0.2">
      <c r="C5" s="10"/>
      <c r="E5" s="117" t="s">
        <v>1</v>
      </c>
      <c r="H5" s="117" t="s">
        <v>134</v>
      </c>
      <c r="K5" s="60"/>
      <c r="L5" s="60"/>
      <c r="M5" s="60"/>
      <c r="N5" s="60"/>
    </row>
    <row r="6" spans="1:31" s="9" customFormat="1" ht="11.25" x14ac:dyDescent="0.2">
      <c r="E6" s="117" t="s">
        <v>135</v>
      </c>
      <c r="H6" s="117" t="s">
        <v>136</v>
      </c>
      <c r="K6" s="60"/>
      <c r="L6" s="60"/>
      <c r="M6" s="60"/>
      <c r="N6" s="60"/>
    </row>
    <row r="7" spans="1:31" s="9" customFormat="1" ht="11.25" x14ac:dyDescent="0.2">
      <c r="E7" s="3" t="s">
        <v>156</v>
      </c>
      <c r="H7" s="3" t="s">
        <v>2</v>
      </c>
      <c r="K7" s="60"/>
      <c r="L7" s="60"/>
      <c r="M7" s="60"/>
      <c r="N7" s="60"/>
    </row>
    <row r="8" spans="1:31" s="13" customFormat="1" x14ac:dyDescent="0.2">
      <c r="A8" s="11"/>
      <c r="B8" s="11"/>
      <c r="C8" s="11"/>
      <c r="D8" s="12"/>
      <c r="G8" s="12"/>
      <c r="K8" s="58"/>
      <c r="L8" s="58"/>
      <c r="M8" s="58"/>
      <c r="N8" s="58"/>
    </row>
    <row r="9" spans="1:31" s="14" customFormat="1" ht="26.25" x14ac:dyDescent="0.4">
      <c r="A9" s="53" t="s">
        <v>53</v>
      </c>
      <c r="B9" s="53"/>
      <c r="C9" s="53"/>
      <c r="D9" s="54"/>
      <c r="E9" s="56">
        <f ca="1">YEAR(TODAY())</f>
        <v>2021</v>
      </c>
      <c r="F9" s="57"/>
      <c r="G9" s="54"/>
      <c r="H9" s="55" t="s">
        <v>13</v>
      </c>
      <c r="J9" s="91"/>
      <c r="K9" s="92"/>
      <c r="L9" s="92"/>
      <c r="M9" s="92"/>
      <c r="N9" s="92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13" customFormat="1" x14ac:dyDescent="0.2">
      <c r="D10" s="12"/>
      <c r="G10" s="12"/>
      <c r="K10" s="58"/>
      <c r="L10" s="58"/>
      <c r="M10" s="58"/>
      <c r="N10" s="58"/>
    </row>
    <row r="11" spans="1:31" s="13" customFormat="1" ht="15.75" x14ac:dyDescent="0.25">
      <c r="A11" s="17" t="s">
        <v>12</v>
      </c>
      <c r="K11" s="58"/>
      <c r="L11" s="58"/>
      <c r="M11" s="58"/>
      <c r="N11" s="58"/>
    </row>
    <row r="12" spans="1:31" s="13" customFormat="1" ht="14.25" customHeight="1" x14ac:dyDescent="0.2">
      <c r="A12" s="11" t="s">
        <v>37</v>
      </c>
      <c r="C12" s="139"/>
      <c r="D12" s="139"/>
      <c r="E12" s="139"/>
      <c r="F12" s="11" t="s">
        <v>36</v>
      </c>
      <c r="G12" s="140"/>
      <c r="H12" s="140"/>
      <c r="K12" s="58"/>
      <c r="L12" s="58"/>
      <c r="M12" s="58"/>
      <c r="N12" s="58"/>
    </row>
    <row r="13" spans="1:31" s="13" customFormat="1" ht="14.25" customHeight="1" x14ac:dyDescent="0.2">
      <c r="A13" s="13" t="s">
        <v>7</v>
      </c>
      <c r="C13" s="139"/>
      <c r="D13" s="139"/>
      <c r="E13" s="139"/>
      <c r="F13" s="13" t="s">
        <v>17</v>
      </c>
      <c r="G13" s="139"/>
      <c r="H13" s="139"/>
      <c r="K13" s="58"/>
      <c r="L13" s="58"/>
      <c r="M13" s="58"/>
      <c r="N13" s="58"/>
    </row>
    <row r="14" spans="1:31" s="13" customFormat="1" ht="14.25" customHeight="1" x14ac:dyDescent="0.2">
      <c r="A14" s="13" t="s">
        <v>4</v>
      </c>
      <c r="C14" s="139"/>
      <c r="D14" s="139"/>
      <c r="E14" s="139"/>
      <c r="F14" s="13" t="s">
        <v>74</v>
      </c>
      <c r="G14" s="141"/>
      <c r="H14" s="141"/>
      <c r="K14" s="58"/>
      <c r="L14" s="58"/>
      <c r="M14" s="58"/>
      <c r="N14" s="58"/>
    </row>
    <row r="15" spans="1:31" s="13" customFormat="1" ht="14.25" customHeight="1" x14ac:dyDescent="0.2">
      <c r="A15" s="13" t="s">
        <v>5</v>
      </c>
      <c r="C15" s="139"/>
      <c r="D15" s="139"/>
      <c r="E15" s="139"/>
      <c r="F15" s="11" t="s">
        <v>56</v>
      </c>
      <c r="G15" s="112"/>
      <c r="K15" s="58"/>
      <c r="L15" s="58"/>
      <c r="M15" s="58"/>
      <c r="N15" s="58"/>
    </row>
    <row r="16" spans="1:31" s="13" customFormat="1" x14ac:dyDescent="0.2">
      <c r="K16" s="58"/>
      <c r="L16" s="58"/>
      <c r="M16" s="58"/>
      <c r="N16" s="58"/>
    </row>
    <row r="17" spans="1:14" s="13" customFormat="1" x14ac:dyDescent="0.2">
      <c r="K17" s="58"/>
      <c r="L17" s="58"/>
      <c r="M17" s="58"/>
      <c r="N17" s="58"/>
    </row>
    <row r="18" spans="1:14" s="13" customFormat="1" x14ac:dyDescent="0.2">
      <c r="K18" s="58"/>
      <c r="L18" s="58"/>
      <c r="M18" s="58"/>
      <c r="N18" s="58"/>
    </row>
    <row r="19" spans="1:14" ht="16.5" thickBot="1" x14ac:dyDescent="0.3">
      <c r="A19" s="17" t="s">
        <v>6</v>
      </c>
    </row>
    <row r="20" spans="1:14" x14ac:dyDescent="0.2">
      <c r="A20" s="19"/>
      <c r="B20" s="23" t="s">
        <v>7</v>
      </c>
      <c r="C20" s="25" t="s">
        <v>8</v>
      </c>
      <c r="D20" s="25" t="s">
        <v>9</v>
      </c>
      <c r="E20" s="23" t="s">
        <v>4</v>
      </c>
      <c r="F20" s="23" t="s">
        <v>5</v>
      </c>
      <c r="G20" s="25" t="s">
        <v>11</v>
      </c>
      <c r="H20" s="23" t="s">
        <v>64</v>
      </c>
      <c r="I20" s="24" t="s">
        <v>51</v>
      </c>
      <c r="J20" s="16"/>
      <c r="L20" s="62" t="s">
        <v>54</v>
      </c>
      <c r="M20" s="62" t="s">
        <v>55</v>
      </c>
    </row>
    <row r="21" spans="1:14" ht="18.75" customHeight="1" x14ac:dyDescent="0.2">
      <c r="A21" s="20">
        <v>1</v>
      </c>
      <c r="B21" s="129"/>
      <c r="C21" s="119"/>
      <c r="D21" s="45" t="str">
        <f>M21</f>
        <v/>
      </c>
      <c r="E21" s="129"/>
      <c r="F21" s="129"/>
      <c r="G21" s="37"/>
      <c r="H21" s="36" t="str">
        <f>N21</f>
        <v/>
      </c>
      <c r="I21" s="123"/>
      <c r="L21" s="63" t="str">
        <f>IF(ISBLANK(C21),"",IF(C21&gt;=0,IF($E$9-C21-1900&gt;100,$E$9-C21-2000,$E$9-C21-1900),""))</f>
        <v/>
      </c>
      <c r="M21" s="58" t="str">
        <f>IF(ISBLANK(C21),"",IF(C21&gt;=0,IF(L21&gt;=70,"SV",IF(L21&gt;=60,"V",IF(L21&lt;=20,"J","E/S"))),""))</f>
        <v/>
      </c>
      <c r="N21" s="58" t="str">
        <f>IF(AND(Gewehr_Liste!J19=2,D21="J"),"Junioren_Ordonnanz",IF(AND(Gewehr_Liste!J19=6,D21="J"),"Junioren_Sport",IF(AND(Gewehr_Liste!M19="A",OR(,D21="SV",D21="V")),"Veteranen_Sport",IF(AND(Gewehr_Liste!M19="A",OR(D21="E/S",D21="J")),"Sportwaffen",IF(AND(Gewehr_Liste!M19="D",OR(D21="SV",D21="V")),"Veteranen_Ordonnanz_D",IF(AND(Gewehr_Liste!M19="D",OR(D21="E/S",D21="J")),"Ordonnanzwaffen_D",IF(AND(Gewehr_Liste!M19="E",OR(D21="SV",D21="V")),"Veteranen_Ordonnanz_E",IF(AND(Gewehr_Liste!M19="E",OR(D21="E/S",D21="J")),"Ordonnanzwaffen_E",""))))))))</f>
        <v/>
      </c>
    </row>
    <row r="22" spans="1:14" ht="18.75" customHeight="1" x14ac:dyDescent="0.2">
      <c r="A22" s="20">
        <v>2</v>
      </c>
      <c r="B22" s="129"/>
      <c r="C22" s="119"/>
      <c r="D22" s="45" t="str">
        <f t="shared" ref="D22:D32" si="0">M22</f>
        <v/>
      </c>
      <c r="E22" s="129"/>
      <c r="F22" s="129"/>
      <c r="G22" s="37"/>
      <c r="H22" s="44" t="str">
        <f t="shared" ref="H22:H45" si="1">N22</f>
        <v/>
      </c>
      <c r="I22" s="123"/>
      <c r="L22" s="63" t="str">
        <f t="shared" ref="L22:L45" si="2">IF(ISBLANK(C22),"",IF(C22&gt;=0,IF($E$9-C22-1900&gt;100,$E$9-C22-2000,$E$9-C22-1900),""))</f>
        <v/>
      </c>
      <c r="M22" s="58" t="str">
        <f>IF(ISBLANK(C22),"",IF(C22&gt;=0,IF(L22&gt;=70,"SV",IF(L22&gt;=60,"V",IF(L22&lt;=20,"J","E/S"))),""))</f>
        <v/>
      </c>
      <c r="N22" s="58" t="str">
        <f>IF(AND(Gewehr_Liste!J20=2,D22="J"),"Junioren_Ordonnanz",IF(AND(Gewehr_Liste!J20=6,D22="J"),"Junioren_Sport",IF(AND(Gewehr_Liste!M20="A",OR(,D22="SV",D22="V")),"Veteranen_Sport",IF(AND(Gewehr_Liste!M20="A",OR(D22="E/S",D22="J")),"Sportwaffen",IF(AND(Gewehr_Liste!M20="D",OR(D22="SV",D22="V")),"Veteranen_Ordonnanz_D",IF(AND(Gewehr_Liste!M20="D",OR(D22="E/S",D22="J")),"Ordonnanzwaffen_D",IF(AND(Gewehr_Liste!M20="E",OR(D22="SV",D22="V")),"Veteranen_Ordonnanz_E",IF(AND(Gewehr_Liste!M20="E",OR(D22="E/S",D22="J")),"Ordonnanzwaffen_E",""))))))))</f>
        <v/>
      </c>
    </row>
    <row r="23" spans="1:14" ht="18.75" customHeight="1" x14ac:dyDescent="0.2">
      <c r="A23" s="20">
        <v>3</v>
      </c>
      <c r="B23" s="129"/>
      <c r="C23" s="119"/>
      <c r="D23" s="45" t="str">
        <f t="shared" si="0"/>
        <v/>
      </c>
      <c r="E23" s="129"/>
      <c r="F23" s="129"/>
      <c r="G23" s="37"/>
      <c r="H23" s="44" t="str">
        <f t="shared" si="1"/>
        <v/>
      </c>
      <c r="I23" s="123"/>
      <c r="L23" s="63" t="str">
        <f t="shared" si="2"/>
        <v/>
      </c>
      <c r="M23" s="58" t="str">
        <f t="shared" ref="M23:M45" si="3">IF(ISBLANK(C23),"",IF(C23&gt;=0,IF(L23&gt;=70,"SV",IF(L23&gt;=60,"V",IF(L23&lt;=20,"J","E/S"))),""))</f>
        <v/>
      </c>
      <c r="N23" s="58" t="str">
        <f>IF(AND(Gewehr_Liste!J21=2,D23="J"),"Junioren_Ordonnanz",IF(AND(Gewehr_Liste!J21=6,D23="J"),"Junioren_Sport",IF(AND(Gewehr_Liste!M21="A",OR(,D23="SV",D23="V")),"Veteranen_Sport",IF(AND(Gewehr_Liste!M21="A",OR(D23="E/S",D23="J")),"Sportwaffen",IF(AND(Gewehr_Liste!M21="D",OR(D23="SV",D23="V")),"Veteranen_Ordonnanz_D",IF(AND(Gewehr_Liste!M21="D",OR(D23="E/S",D23="J")),"Ordonnanzwaffen_D",IF(AND(Gewehr_Liste!M21="E",OR(D23="SV",D23="V")),"Veteranen_Ordonnanz_E",IF(AND(Gewehr_Liste!M21="E",OR(D23="E/S",D23="J")),"Ordonnanzwaffen_E",""))))))))</f>
        <v/>
      </c>
    </row>
    <row r="24" spans="1:14" ht="18.75" customHeight="1" x14ac:dyDescent="0.2">
      <c r="A24" s="20">
        <v>4</v>
      </c>
      <c r="B24" s="129"/>
      <c r="C24" s="119"/>
      <c r="D24" s="45" t="str">
        <f t="shared" si="0"/>
        <v/>
      </c>
      <c r="E24" s="129"/>
      <c r="F24" s="129"/>
      <c r="G24" s="37"/>
      <c r="H24" s="44" t="str">
        <f t="shared" si="1"/>
        <v/>
      </c>
      <c r="I24" s="123"/>
      <c r="L24" s="63" t="str">
        <f t="shared" si="2"/>
        <v/>
      </c>
      <c r="M24" s="58" t="str">
        <f t="shared" si="3"/>
        <v/>
      </c>
      <c r="N24" s="58" t="str">
        <f>IF(AND(Gewehr_Liste!J22=2,D24="J"),"Junioren_Ordonnanz",IF(AND(Gewehr_Liste!J22=6,D24="J"),"Junioren_Sport",IF(AND(Gewehr_Liste!M22="A",OR(,D24="SV",D24="V")),"Veteranen_Sport",IF(AND(Gewehr_Liste!M22="A",OR(D24="E/S",D24="J")),"Sportwaffen",IF(AND(Gewehr_Liste!M22="D",OR(D24="SV",D24="V")),"Veteranen_Ordonnanz_D",IF(AND(Gewehr_Liste!M22="D",OR(D24="E/S",D24="J")),"Ordonnanzwaffen_D",IF(AND(Gewehr_Liste!M22="E",OR(D24="SV",D24="V")),"Veteranen_Ordonnanz_E",IF(AND(Gewehr_Liste!M22="E",OR(D24="E/S",D24="J")),"Ordonnanzwaffen_E",""))))))))</f>
        <v/>
      </c>
    </row>
    <row r="25" spans="1:14" ht="18.75" customHeight="1" x14ac:dyDescent="0.2">
      <c r="A25" s="20">
        <v>5</v>
      </c>
      <c r="B25" s="129"/>
      <c r="C25" s="119"/>
      <c r="D25" s="45" t="str">
        <f t="shared" si="0"/>
        <v/>
      </c>
      <c r="E25" s="129"/>
      <c r="F25" s="129"/>
      <c r="G25" s="37"/>
      <c r="H25" s="44" t="str">
        <f t="shared" si="1"/>
        <v/>
      </c>
      <c r="I25" s="123"/>
      <c r="L25" s="63" t="str">
        <f t="shared" si="2"/>
        <v/>
      </c>
      <c r="M25" s="58" t="str">
        <f t="shared" si="3"/>
        <v/>
      </c>
      <c r="N25" s="58" t="str">
        <f>IF(AND(Gewehr_Liste!J23=2,D25="J"),"Junioren_Ordonnanz",IF(AND(Gewehr_Liste!J23=6,D25="J"),"Junioren_Sport",IF(AND(Gewehr_Liste!M23="A",OR(,D25="SV",D25="V")),"Veteranen_Sport",IF(AND(Gewehr_Liste!M23="A",OR(D25="E/S",D25="J")),"Sportwaffen",IF(AND(Gewehr_Liste!M23="D",OR(D25="SV",D25="V")),"Veteranen_Ordonnanz_D",IF(AND(Gewehr_Liste!M23="D",OR(D25="E/S",D25="J")),"Ordonnanzwaffen_D",IF(AND(Gewehr_Liste!M23="E",OR(D25="SV",D25="V")),"Veteranen_Ordonnanz_E",IF(AND(Gewehr_Liste!M23="E",OR(D25="E/S",D25="J")),"Ordonnanzwaffen_E",""))))))))</f>
        <v/>
      </c>
    </row>
    <row r="26" spans="1:14" ht="18.75" customHeight="1" x14ac:dyDescent="0.2">
      <c r="A26" s="20">
        <v>6</v>
      </c>
      <c r="B26" s="129"/>
      <c r="C26" s="119"/>
      <c r="D26" s="45" t="str">
        <f t="shared" si="0"/>
        <v/>
      </c>
      <c r="E26" s="129"/>
      <c r="F26" s="129"/>
      <c r="G26" s="37"/>
      <c r="H26" s="44" t="str">
        <f t="shared" si="1"/>
        <v/>
      </c>
      <c r="I26" s="38"/>
      <c r="L26" s="63" t="str">
        <f t="shared" si="2"/>
        <v/>
      </c>
      <c r="M26" s="58" t="str">
        <f t="shared" si="3"/>
        <v/>
      </c>
      <c r="N26" s="58" t="str">
        <f>IF(AND(Gewehr_Liste!J24=2,D26="J"),"Junioren_Ordonnanz",IF(AND(Gewehr_Liste!J24=6,D26="J"),"Junioren_Sport",IF(AND(Gewehr_Liste!M24="A",OR(,D26="SV",D26="V")),"Veteranen_Sport",IF(AND(Gewehr_Liste!M24="A",OR(D26="E/S",D26="J")),"Sportwaffen",IF(AND(Gewehr_Liste!M24="D",OR(D26="SV",D26="V")),"Veteranen_Ordonnanz_D",IF(AND(Gewehr_Liste!M24="D",OR(D26="E/S",D26="J")),"Ordonnanzwaffen_D",IF(AND(Gewehr_Liste!M24="E",OR(D26="SV",D26="V")),"Veteranen_Ordonnanz_E",IF(AND(Gewehr_Liste!M24="E",OR(D26="E/S",D26="J")),"Ordonnanzwaffen_E",""))))))))</f>
        <v/>
      </c>
    </row>
    <row r="27" spans="1:14" ht="18.75" customHeight="1" x14ac:dyDescent="0.2">
      <c r="A27" s="20">
        <v>7</v>
      </c>
      <c r="B27" s="129"/>
      <c r="C27" s="119"/>
      <c r="D27" s="45" t="str">
        <f t="shared" si="0"/>
        <v/>
      </c>
      <c r="E27" s="129"/>
      <c r="F27" s="129"/>
      <c r="G27" s="37"/>
      <c r="H27" s="44" t="str">
        <f t="shared" si="1"/>
        <v/>
      </c>
      <c r="I27" s="38"/>
      <c r="L27" s="63" t="str">
        <f t="shared" si="2"/>
        <v/>
      </c>
      <c r="M27" s="58" t="str">
        <f t="shared" si="3"/>
        <v/>
      </c>
      <c r="N27" s="58" t="str">
        <f>IF(AND(Gewehr_Liste!J25=2,D27="J"),"Junioren_Ordonnanz",IF(AND(Gewehr_Liste!J25=6,D27="J"),"Junioren_Sport",IF(AND(Gewehr_Liste!M25="A",OR(,D27="SV",D27="V")),"Veteranen_Sport",IF(AND(Gewehr_Liste!M25="A",OR(D27="E/S",D27="J")),"Sportwaffen",IF(AND(Gewehr_Liste!M25="D",OR(D27="SV",D27="V")),"Veteranen_Ordonnanz_D",IF(AND(Gewehr_Liste!M25="D",OR(D27="E/S",D27="J")),"Ordonnanzwaffen_D",IF(AND(Gewehr_Liste!M25="E",OR(D27="SV",D27="V")),"Veteranen_Ordonnanz_E",IF(AND(Gewehr_Liste!M25="E",OR(D27="E/S",D27="J")),"Ordonnanzwaffen_E",""))))))))</f>
        <v/>
      </c>
    </row>
    <row r="28" spans="1:14" ht="18.75" customHeight="1" x14ac:dyDescent="0.2">
      <c r="A28" s="20">
        <v>8</v>
      </c>
      <c r="B28" s="129"/>
      <c r="C28" s="119"/>
      <c r="D28" s="45" t="str">
        <f t="shared" si="0"/>
        <v/>
      </c>
      <c r="E28" s="129"/>
      <c r="F28" s="129"/>
      <c r="G28" s="37"/>
      <c r="H28" s="44" t="str">
        <f t="shared" si="1"/>
        <v/>
      </c>
      <c r="I28" s="38"/>
      <c r="L28" s="63" t="str">
        <f t="shared" si="2"/>
        <v/>
      </c>
      <c r="M28" s="58" t="str">
        <f t="shared" si="3"/>
        <v/>
      </c>
      <c r="N28" s="58" t="str">
        <f>IF(AND(Gewehr_Liste!J26=2,D28="J"),"Junioren_Ordonnanz",IF(AND(Gewehr_Liste!J26=6,D28="J"),"Junioren_Sport",IF(AND(Gewehr_Liste!M26="A",OR(,D28="SV",D28="V")),"Veteranen_Sport",IF(AND(Gewehr_Liste!M26="A",OR(D28="E/S",D28="J")),"Sportwaffen",IF(AND(Gewehr_Liste!M26="D",OR(D28="SV",D28="V")),"Veteranen_Ordonnanz_D",IF(AND(Gewehr_Liste!M26="D",OR(D28="E/S",D28="J")),"Ordonnanzwaffen_D",IF(AND(Gewehr_Liste!M26="E",OR(D28="SV",D28="V")),"Veteranen_Ordonnanz_E",IF(AND(Gewehr_Liste!M26="E",OR(D28="E/S",D28="J")),"Ordonnanzwaffen_E",""))))))))</f>
        <v/>
      </c>
    </row>
    <row r="29" spans="1:14" ht="18.75" customHeight="1" x14ac:dyDescent="0.2">
      <c r="A29" s="20">
        <v>9</v>
      </c>
      <c r="B29" s="129"/>
      <c r="C29" s="119"/>
      <c r="D29" s="45" t="str">
        <f t="shared" si="0"/>
        <v/>
      </c>
      <c r="E29" s="129"/>
      <c r="F29" s="129"/>
      <c r="G29" s="37"/>
      <c r="H29" s="44" t="str">
        <f t="shared" si="1"/>
        <v/>
      </c>
      <c r="I29" s="38"/>
      <c r="L29" s="63" t="str">
        <f t="shared" si="2"/>
        <v/>
      </c>
      <c r="M29" s="58" t="str">
        <f t="shared" si="3"/>
        <v/>
      </c>
      <c r="N29" s="58" t="str">
        <f>IF(AND(Gewehr_Liste!J27=2,D29="J"),"Junioren_Ordonnanz",IF(AND(Gewehr_Liste!J27=6,D29="J"),"Junioren_Sport",IF(AND(Gewehr_Liste!M27="A",OR(,D29="SV",D29="V")),"Veteranen_Sport",IF(AND(Gewehr_Liste!M27="A",OR(D29="E/S",D29="J")),"Sportwaffen",IF(AND(Gewehr_Liste!M27="D",OR(D29="SV",D29="V")),"Veteranen_Ordonnanz_D",IF(AND(Gewehr_Liste!M27="D",OR(D29="E/S",D29="J")),"Ordonnanzwaffen_D",IF(AND(Gewehr_Liste!M27="E",OR(D29="SV",D29="V")),"Veteranen_Ordonnanz_E",IF(AND(Gewehr_Liste!M27="E",OR(D29="E/S",D29="J")),"Ordonnanzwaffen_E",""))))))))</f>
        <v/>
      </c>
    </row>
    <row r="30" spans="1:14" ht="18.75" customHeight="1" x14ac:dyDescent="0.2">
      <c r="A30" s="20">
        <v>10</v>
      </c>
      <c r="B30" s="129"/>
      <c r="C30" s="119"/>
      <c r="D30" s="45" t="str">
        <f t="shared" si="0"/>
        <v/>
      </c>
      <c r="E30" s="129"/>
      <c r="F30" s="129"/>
      <c r="G30" s="37"/>
      <c r="H30" s="44" t="str">
        <f t="shared" si="1"/>
        <v/>
      </c>
      <c r="I30" s="38"/>
      <c r="L30" s="63" t="str">
        <f t="shared" si="2"/>
        <v/>
      </c>
      <c r="M30" s="58" t="str">
        <f t="shared" si="3"/>
        <v/>
      </c>
      <c r="N30" s="58" t="str">
        <f>IF(AND(Gewehr_Liste!J28=2,D30="J"),"Junioren_Ordonnanz",IF(AND(Gewehr_Liste!J28=6,D30="J"),"Junioren_Sport",IF(AND(Gewehr_Liste!M28="A",OR(,D30="SV",D30="V")),"Veteranen_Sport",IF(AND(Gewehr_Liste!M28="A",OR(D30="E/S",D30="J")),"Sportwaffen",IF(AND(Gewehr_Liste!M28="D",OR(D30="SV",D30="V")),"Veteranen_Ordonnanz_D",IF(AND(Gewehr_Liste!M28="D",OR(D30="E/S",D30="J")),"Ordonnanzwaffen_D",IF(AND(Gewehr_Liste!M28="E",OR(D30="SV",D30="V")),"Veteranen_Ordonnanz_E",IF(AND(Gewehr_Liste!M28="E",OR(D30="E/S",D30="J")),"Ordonnanzwaffen_E",""))))))))</f>
        <v/>
      </c>
    </row>
    <row r="31" spans="1:14" ht="18.75" customHeight="1" x14ac:dyDescent="0.2">
      <c r="A31" s="20">
        <v>11</v>
      </c>
      <c r="B31" s="129"/>
      <c r="C31" s="119"/>
      <c r="D31" s="45" t="str">
        <f t="shared" si="0"/>
        <v/>
      </c>
      <c r="E31" s="129"/>
      <c r="F31" s="129"/>
      <c r="G31" s="37"/>
      <c r="H31" s="44" t="str">
        <f t="shared" si="1"/>
        <v/>
      </c>
      <c r="I31" s="38"/>
      <c r="L31" s="63" t="str">
        <f t="shared" si="2"/>
        <v/>
      </c>
      <c r="M31" s="58" t="str">
        <f t="shared" si="3"/>
        <v/>
      </c>
      <c r="N31" s="58" t="str">
        <f>IF(AND(Gewehr_Liste!J29=2,D31="J"),"Junioren_Ordonnanz",IF(AND(Gewehr_Liste!J29=6,D31="J"),"Junioren_Sport",IF(AND(Gewehr_Liste!M29="A",OR(,D31="SV",D31="V")),"Veteranen_Sport",IF(AND(Gewehr_Liste!M29="A",OR(D31="E/S",D31="J")),"Sportwaffen",IF(AND(Gewehr_Liste!M29="D",OR(D31="SV",D31="V")),"Veteranen_Ordonnanz_D",IF(AND(Gewehr_Liste!M29="D",OR(D31="E/S",D31="J")),"Ordonnanzwaffen_D",IF(AND(Gewehr_Liste!M29="E",OR(D31="SV",D31="V")),"Veteranen_Ordonnanz_E",IF(AND(Gewehr_Liste!M29="E",OR(D31="E/S",D31="J")),"Ordonnanzwaffen_E",""))))))))</f>
        <v/>
      </c>
    </row>
    <row r="32" spans="1:14" ht="18.75" customHeight="1" x14ac:dyDescent="0.2">
      <c r="A32" s="20">
        <v>12</v>
      </c>
      <c r="B32" s="129"/>
      <c r="C32" s="119"/>
      <c r="D32" s="45" t="str">
        <f t="shared" si="0"/>
        <v/>
      </c>
      <c r="E32" s="129"/>
      <c r="F32" s="129"/>
      <c r="G32" s="37"/>
      <c r="H32" s="44" t="str">
        <f t="shared" si="1"/>
        <v/>
      </c>
      <c r="I32" s="38"/>
      <c r="L32" s="63" t="str">
        <f t="shared" si="2"/>
        <v/>
      </c>
      <c r="M32" s="58" t="str">
        <f t="shared" si="3"/>
        <v/>
      </c>
      <c r="N32" s="58" t="str">
        <f>IF(AND(Gewehr_Liste!J30=2,D32="J"),"Junioren_Ordonnanz",IF(AND(Gewehr_Liste!J30=6,D32="J"),"Junioren_Sport",IF(AND(Gewehr_Liste!M30="A",OR(,D32="SV",D32="V")),"Veteranen_Sport",IF(AND(Gewehr_Liste!M30="A",OR(D32="E/S",D32="J")),"Sportwaffen",IF(AND(Gewehr_Liste!M30="D",OR(D32="SV",D32="V")),"Veteranen_Ordonnanz_D",IF(AND(Gewehr_Liste!M30="D",OR(D32="E/S",D32="J")),"Ordonnanzwaffen_D",IF(AND(Gewehr_Liste!M30="E",OR(D32="SV",D32="V")),"Veteranen_Ordonnanz_E",IF(AND(Gewehr_Liste!M30="E",OR(D32="E/S",D32="J")),"Ordonnanzwaffen_E",""))))))))</f>
        <v/>
      </c>
    </row>
    <row r="33" spans="1:14" ht="18.75" customHeight="1" x14ac:dyDescent="0.2">
      <c r="A33" s="20">
        <v>13</v>
      </c>
      <c r="B33" s="129"/>
      <c r="C33" s="119"/>
      <c r="D33" s="45" t="str">
        <f>M33</f>
        <v/>
      </c>
      <c r="E33" s="129"/>
      <c r="F33" s="129"/>
      <c r="G33" s="37"/>
      <c r="H33" s="44" t="str">
        <f t="shared" si="1"/>
        <v/>
      </c>
      <c r="I33" s="38"/>
      <c r="L33" s="63" t="str">
        <f t="shared" si="2"/>
        <v/>
      </c>
      <c r="M33" s="58" t="str">
        <f t="shared" si="3"/>
        <v/>
      </c>
      <c r="N33" s="58" t="str">
        <f>IF(AND(Gewehr_Liste!J31=2,D33="J"),"Junioren_Ordonnanz",IF(AND(Gewehr_Liste!J31=6,D33="J"),"Junioren_Sport",IF(AND(Gewehr_Liste!M31="A",OR(,D33="SV",D33="V")),"Veteranen_Sport",IF(AND(Gewehr_Liste!M31="A",OR(D33="E/S",D33="J")),"Sportwaffen",IF(AND(Gewehr_Liste!M31="D",OR(D33="SV",D33="V")),"Veteranen_Ordonnanz_D",IF(AND(Gewehr_Liste!M31="D",OR(D33="E/S",D33="J")),"Ordonnanzwaffen_D",IF(AND(Gewehr_Liste!M31="E",OR(D33="SV",D33="V")),"Veteranen_Ordonnanz_E",IF(AND(Gewehr_Liste!M31="E",OR(D33="E/S",D33="J")),"Ordonnanzwaffen_E",""))))))))</f>
        <v/>
      </c>
    </row>
    <row r="34" spans="1:14" ht="18.75" customHeight="1" x14ac:dyDescent="0.2">
      <c r="A34" s="20">
        <v>14</v>
      </c>
      <c r="B34" s="129"/>
      <c r="C34" s="119"/>
      <c r="D34" s="45" t="str">
        <f t="shared" ref="D34:D45" si="4">M34</f>
        <v/>
      </c>
      <c r="E34" s="129"/>
      <c r="F34" s="129"/>
      <c r="G34" s="37"/>
      <c r="H34" s="44" t="str">
        <f t="shared" si="1"/>
        <v/>
      </c>
      <c r="I34" s="38"/>
      <c r="L34" s="63" t="str">
        <f t="shared" si="2"/>
        <v/>
      </c>
      <c r="M34" s="58" t="str">
        <f t="shared" si="3"/>
        <v/>
      </c>
      <c r="N34" s="58" t="str">
        <f>IF(AND(Gewehr_Liste!J32=2,D34="J"),"Junioren_Ordonnanz",IF(AND(Gewehr_Liste!J32=6,D34="J"),"Junioren_Sport",IF(AND(Gewehr_Liste!M32="A",OR(,D34="SV",D34="V")),"Veteranen_Sport",IF(AND(Gewehr_Liste!M32="A",OR(D34="E/S",D34="J")),"Sportwaffen",IF(AND(Gewehr_Liste!M32="D",OR(D34="SV",D34="V")),"Veteranen_Ordonnanz_D",IF(AND(Gewehr_Liste!M32="D",OR(D34="E/S",D34="J")),"Ordonnanzwaffen_D",IF(AND(Gewehr_Liste!M32="E",OR(D34="SV",D34="V")),"Veteranen_Ordonnanz_E",IF(AND(Gewehr_Liste!M32="E",OR(D34="E/S",D34="J")),"Ordonnanzwaffen_E",""))))))))</f>
        <v/>
      </c>
    </row>
    <row r="35" spans="1:14" ht="18.75" customHeight="1" x14ac:dyDescent="0.2">
      <c r="A35" s="20">
        <v>15</v>
      </c>
      <c r="B35" s="129"/>
      <c r="C35" s="119"/>
      <c r="D35" s="45" t="str">
        <f t="shared" si="4"/>
        <v/>
      </c>
      <c r="E35" s="129"/>
      <c r="F35" s="129"/>
      <c r="G35" s="37"/>
      <c r="H35" s="44" t="str">
        <f t="shared" si="1"/>
        <v/>
      </c>
      <c r="I35" s="38"/>
      <c r="L35" s="63" t="str">
        <f t="shared" si="2"/>
        <v/>
      </c>
      <c r="M35" s="58" t="str">
        <f t="shared" si="3"/>
        <v/>
      </c>
      <c r="N35" s="58" t="str">
        <f>IF(AND(Gewehr_Liste!J33=2,D35="J"),"Junioren_Ordonnanz",IF(AND(Gewehr_Liste!J33=6,D35="J"),"Junioren_Sport",IF(AND(Gewehr_Liste!M33="A",OR(,D35="SV",D35="V")),"Veteranen_Sport",IF(AND(Gewehr_Liste!M33="A",OR(D35="E/S",D35="J")),"Sportwaffen",IF(AND(Gewehr_Liste!M33="D",OR(D35="SV",D35="V")),"Veteranen_Ordonnanz_D",IF(AND(Gewehr_Liste!M33="D",OR(D35="E/S",D35="J")),"Ordonnanzwaffen_D",IF(AND(Gewehr_Liste!M33="E",OR(D35="SV",D35="V")),"Veteranen_Ordonnanz_E",IF(AND(Gewehr_Liste!M33="E",OR(D35="E/S",D35="J")),"Ordonnanzwaffen_E",""))))))))</f>
        <v/>
      </c>
    </row>
    <row r="36" spans="1:14" ht="18.75" customHeight="1" x14ac:dyDescent="0.2">
      <c r="A36" s="20">
        <v>16</v>
      </c>
      <c r="B36" s="129"/>
      <c r="C36" s="119"/>
      <c r="D36" s="45" t="str">
        <f t="shared" si="4"/>
        <v/>
      </c>
      <c r="E36" s="129"/>
      <c r="F36" s="129"/>
      <c r="G36" s="37"/>
      <c r="H36" s="44" t="str">
        <f t="shared" si="1"/>
        <v/>
      </c>
      <c r="I36" s="38"/>
      <c r="L36" s="63" t="str">
        <f t="shared" si="2"/>
        <v/>
      </c>
      <c r="M36" s="58" t="str">
        <f t="shared" si="3"/>
        <v/>
      </c>
      <c r="N36" s="58" t="str">
        <f>IF(AND(Gewehr_Liste!J34=2,D36="J"),"Junioren_Ordonnanz",IF(AND(Gewehr_Liste!J34=6,D36="J"),"Junioren_Sport",IF(AND(Gewehr_Liste!M34="A",OR(,D36="SV",D36="V")),"Veteranen_Sport",IF(AND(Gewehr_Liste!M34="A",OR(D36="E/S",D36="J")),"Sportwaffen",IF(AND(Gewehr_Liste!M34="D",OR(D36="SV",D36="V")),"Veteranen_Ordonnanz_D",IF(AND(Gewehr_Liste!M34="D",OR(D36="E/S",D36="J")),"Ordonnanzwaffen_D",IF(AND(Gewehr_Liste!M34="E",OR(D36="SV",D36="V")),"Veteranen_Ordonnanz_E",IF(AND(Gewehr_Liste!M34="E",OR(D36="E/S",D36="J")),"Ordonnanzwaffen_E",""))))))))</f>
        <v/>
      </c>
    </row>
    <row r="37" spans="1:14" ht="18.75" customHeight="1" x14ac:dyDescent="0.2">
      <c r="A37" s="20">
        <v>17</v>
      </c>
      <c r="B37" s="129"/>
      <c r="C37" s="119"/>
      <c r="D37" s="45" t="str">
        <f t="shared" si="4"/>
        <v/>
      </c>
      <c r="E37" s="129"/>
      <c r="F37" s="129"/>
      <c r="G37" s="37"/>
      <c r="H37" s="44" t="str">
        <f t="shared" si="1"/>
        <v/>
      </c>
      <c r="I37" s="38"/>
      <c r="L37" s="63" t="str">
        <f t="shared" si="2"/>
        <v/>
      </c>
      <c r="M37" s="58" t="str">
        <f t="shared" si="3"/>
        <v/>
      </c>
      <c r="N37" s="58" t="str">
        <f>IF(AND(Gewehr_Liste!J35=2,D37="J"),"Junioren_Ordonnanz",IF(AND(Gewehr_Liste!J35=6,D37="J"),"Junioren_Sport",IF(AND(Gewehr_Liste!M35="A",OR(,D37="SV",D37="V")),"Veteranen_Sport",IF(AND(Gewehr_Liste!M35="A",OR(D37="E/S",D37="J")),"Sportwaffen",IF(AND(Gewehr_Liste!M35="D",OR(D37="SV",D37="V")),"Veteranen_Ordonnanz_D",IF(AND(Gewehr_Liste!M35="D",OR(D37="E/S",D37="J")),"Ordonnanzwaffen_D",IF(AND(Gewehr_Liste!M35="E",OR(D37="SV",D37="V")),"Veteranen_Ordonnanz_E",IF(AND(Gewehr_Liste!M35="E",OR(D37="E/S",D37="J")),"Ordonnanzwaffen_E",""))))))))</f>
        <v/>
      </c>
    </row>
    <row r="38" spans="1:14" ht="18.75" customHeight="1" x14ac:dyDescent="0.2">
      <c r="A38" s="20">
        <v>18</v>
      </c>
      <c r="B38" s="129"/>
      <c r="C38" s="119"/>
      <c r="D38" s="45" t="str">
        <f t="shared" si="4"/>
        <v/>
      </c>
      <c r="E38" s="129"/>
      <c r="F38" s="129"/>
      <c r="G38" s="37"/>
      <c r="H38" s="44" t="str">
        <f t="shared" si="1"/>
        <v/>
      </c>
      <c r="I38" s="38"/>
      <c r="L38" s="63" t="str">
        <f t="shared" si="2"/>
        <v/>
      </c>
      <c r="M38" s="58" t="str">
        <f t="shared" si="3"/>
        <v/>
      </c>
      <c r="N38" s="58" t="str">
        <f>IF(AND(Gewehr_Liste!J36=2,D38="J"),"Junioren_Ordonnanz",IF(AND(Gewehr_Liste!J36=6,D38="J"),"Junioren_Sport",IF(AND(Gewehr_Liste!M36="A",OR(,D38="SV",D38="V")),"Veteranen_Sport",IF(AND(Gewehr_Liste!M36="A",OR(D38="E/S",D38="J")),"Sportwaffen",IF(AND(Gewehr_Liste!M36="D",OR(D38="SV",D38="V")),"Veteranen_Ordonnanz_D",IF(AND(Gewehr_Liste!M36="D",OR(D38="E/S",D38="J")),"Ordonnanzwaffen_D",IF(AND(Gewehr_Liste!M36="E",OR(D38="SV",D38="V")),"Veteranen_Ordonnanz_E",IF(AND(Gewehr_Liste!M36="E",OR(D38="E/S",D38="J")),"Ordonnanzwaffen_E",""))))))))</f>
        <v/>
      </c>
    </row>
    <row r="39" spans="1:14" ht="18.75" customHeight="1" x14ac:dyDescent="0.2">
      <c r="A39" s="20">
        <v>19</v>
      </c>
      <c r="B39" s="129"/>
      <c r="C39" s="119"/>
      <c r="D39" s="45" t="str">
        <f t="shared" si="4"/>
        <v/>
      </c>
      <c r="E39" s="129"/>
      <c r="F39" s="129"/>
      <c r="G39" s="37"/>
      <c r="H39" s="44" t="str">
        <f t="shared" si="1"/>
        <v/>
      </c>
      <c r="I39" s="38"/>
      <c r="L39" s="63" t="str">
        <f t="shared" si="2"/>
        <v/>
      </c>
      <c r="M39" s="58" t="str">
        <f t="shared" si="3"/>
        <v/>
      </c>
      <c r="N39" s="58" t="str">
        <f>IF(AND(Gewehr_Liste!J37=2,D39="J"),"Junioren_Ordonnanz",IF(AND(Gewehr_Liste!J37=6,D39="J"),"Junioren_Sport",IF(AND(Gewehr_Liste!M37="A",OR(,D39="SV",D39="V")),"Veteranen_Sport",IF(AND(Gewehr_Liste!M37="A",OR(D39="E/S",D39="J")),"Sportwaffen",IF(AND(Gewehr_Liste!M37="D",OR(D39="SV",D39="V")),"Veteranen_Ordonnanz_D",IF(AND(Gewehr_Liste!M37="D",OR(D39="E/S",D39="J")),"Ordonnanzwaffen_D",IF(AND(Gewehr_Liste!M37="E",OR(D39="SV",D39="V")),"Veteranen_Ordonnanz_E",IF(AND(Gewehr_Liste!M37="E",OR(D39="E/S",D39="J")),"Ordonnanzwaffen_E",""))))))))</f>
        <v/>
      </c>
    </row>
    <row r="40" spans="1:14" ht="18.75" customHeight="1" x14ac:dyDescent="0.2">
      <c r="A40" s="20">
        <v>20</v>
      </c>
      <c r="B40" s="129"/>
      <c r="C40" s="119"/>
      <c r="D40" s="45" t="str">
        <f t="shared" si="4"/>
        <v/>
      </c>
      <c r="E40" s="129"/>
      <c r="F40" s="129"/>
      <c r="G40" s="37"/>
      <c r="H40" s="44" t="str">
        <f t="shared" si="1"/>
        <v/>
      </c>
      <c r="I40" s="38"/>
      <c r="L40" s="63" t="str">
        <f t="shared" si="2"/>
        <v/>
      </c>
      <c r="M40" s="58" t="str">
        <f t="shared" si="3"/>
        <v/>
      </c>
      <c r="N40" s="58" t="str">
        <f>IF(AND(Gewehr_Liste!J38=2,D40="J"),"Junioren_Ordonnanz",IF(AND(Gewehr_Liste!J38=6,D40="J"),"Junioren_Sport",IF(AND(Gewehr_Liste!M38="A",OR(,D40="SV",D40="V")),"Veteranen_Sport",IF(AND(Gewehr_Liste!M38="A",OR(D40="E/S",D40="J")),"Sportwaffen",IF(AND(Gewehr_Liste!M38="D",OR(D40="SV",D40="V")),"Veteranen_Ordonnanz_D",IF(AND(Gewehr_Liste!M38="D",OR(D40="E/S",D40="J")),"Ordonnanzwaffen_D",IF(AND(Gewehr_Liste!M38="E",OR(D40="SV",D40="V")),"Veteranen_Ordonnanz_E",IF(AND(Gewehr_Liste!M38="E",OR(D40="E/S",D40="J")),"Ordonnanzwaffen_E",""))))))))</f>
        <v/>
      </c>
    </row>
    <row r="41" spans="1:14" ht="18.75" customHeight="1" x14ac:dyDescent="0.2">
      <c r="A41" s="20">
        <v>21</v>
      </c>
      <c r="B41" s="129"/>
      <c r="C41" s="119"/>
      <c r="D41" s="45" t="str">
        <f t="shared" si="4"/>
        <v/>
      </c>
      <c r="E41" s="129"/>
      <c r="F41" s="129"/>
      <c r="G41" s="37"/>
      <c r="H41" s="44" t="str">
        <f t="shared" si="1"/>
        <v/>
      </c>
      <c r="I41" s="38"/>
      <c r="L41" s="63" t="str">
        <f t="shared" si="2"/>
        <v/>
      </c>
      <c r="M41" s="58" t="str">
        <f t="shared" si="3"/>
        <v/>
      </c>
      <c r="N41" s="58" t="str">
        <f>IF(AND(Gewehr_Liste!J39=2,D41="J"),"Junioren_Ordonnanz",IF(AND(Gewehr_Liste!J39=6,D41="J"),"Junioren_Sport",IF(AND(Gewehr_Liste!M39="A",OR(,D41="SV",D41="V")),"Veteranen_Sport",IF(AND(Gewehr_Liste!M39="A",OR(D41="E/S",D41="J")),"Sportwaffen",IF(AND(Gewehr_Liste!M39="D",OR(D41="SV",D41="V")),"Veteranen_Ordonnanz_D",IF(AND(Gewehr_Liste!M39="D",OR(D41="E/S",D41="J")),"Ordonnanzwaffen_D",IF(AND(Gewehr_Liste!M39="E",OR(D41="SV",D41="V")),"Veteranen_Ordonnanz_E",IF(AND(Gewehr_Liste!M39="E",OR(D41="E/S",D41="J")),"Ordonnanzwaffen_E",""))))))))</f>
        <v/>
      </c>
    </row>
    <row r="42" spans="1:14" ht="18.75" customHeight="1" x14ac:dyDescent="0.2">
      <c r="A42" s="20">
        <v>22</v>
      </c>
      <c r="B42" s="129"/>
      <c r="C42" s="119"/>
      <c r="D42" s="45" t="str">
        <f t="shared" si="4"/>
        <v/>
      </c>
      <c r="E42" s="129"/>
      <c r="F42" s="129"/>
      <c r="G42" s="37"/>
      <c r="H42" s="44" t="str">
        <f t="shared" si="1"/>
        <v/>
      </c>
      <c r="I42" s="38"/>
      <c r="L42" s="63" t="str">
        <f t="shared" si="2"/>
        <v/>
      </c>
      <c r="M42" s="58" t="str">
        <f t="shared" si="3"/>
        <v/>
      </c>
      <c r="N42" s="58" t="str">
        <f>IF(AND(Gewehr_Liste!J40=2,D42="J"),"Junioren_Ordonnanz",IF(AND(Gewehr_Liste!J40=6,D42="J"),"Junioren_Sport",IF(AND(Gewehr_Liste!M40="A",OR(,D42="SV",D42="V")),"Veteranen_Sport",IF(AND(Gewehr_Liste!M40="A",OR(D42="E/S",D42="J")),"Sportwaffen",IF(AND(Gewehr_Liste!M40="D",OR(D42="SV",D42="V")),"Veteranen_Ordonnanz_D",IF(AND(Gewehr_Liste!M40="D",OR(D42="E/S",D42="J")),"Ordonnanzwaffen_D",IF(AND(Gewehr_Liste!M40="E",OR(D42="SV",D42="V")),"Veteranen_Ordonnanz_E",IF(AND(Gewehr_Liste!M40="E",OR(D42="E/S",D42="J")),"Ordonnanzwaffen_E",""))))))))</f>
        <v/>
      </c>
    </row>
    <row r="43" spans="1:14" ht="18.75" customHeight="1" x14ac:dyDescent="0.2">
      <c r="A43" s="20">
        <v>23</v>
      </c>
      <c r="B43" s="129"/>
      <c r="C43" s="119"/>
      <c r="D43" s="45" t="str">
        <f t="shared" si="4"/>
        <v/>
      </c>
      <c r="E43" s="129"/>
      <c r="F43" s="129"/>
      <c r="G43" s="37"/>
      <c r="H43" s="44" t="str">
        <f t="shared" si="1"/>
        <v/>
      </c>
      <c r="I43" s="38"/>
      <c r="L43" s="63" t="str">
        <f t="shared" si="2"/>
        <v/>
      </c>
      <c r="M43" s="58" t="str">
        <f t="shared" si="3"/>
        <v/>
      </c>
      <c r="N43" s="58" t="str">
        <f>IF(AND(Gewehr_Liste!J41=2,D43="J"),"Junioren_Ordonnanz",IF(AND(Gewehr_Liste!J41=6,D43="J"),"Junioren_Sport",IF(AND(Gewehr_Liste!M41="A",OR(,D43="SV",D43="V")),"Veteranen_Sport",IF(AND(Gewehr_Liste!M41="A",OR(D43="E/S",D43="J")),"Sportwaffen",IF(AND(Gewehr_Liste!M41="D",OR(D43="SV",D43="V")),"Veteranen_Ordonnanz_D",IF(AND(Gewehr_Liste!M41="D",OR(D43="E/S",D43="J")),"Ordonnanzwaffen_D",IF(AND(Gewehr_Liste!M41="E",OR(D43="SV",D43="V")),"Veteranen_Ordonnanz_E",IF(AND(Gewehr_Liste!M41="E",OR(D43="E/S",D43="J")),"Ordonnanzwaffen_E",""))))))))</f>
        <v/>
      </c>
    </row>
    <row r="44" spans="1:14" ht="18.75" customHeight="1" x14ac:dyDescent="0.2">
      <c r="A44" s="20">
        <v>24</v>
      </c>
      <c r="B44" s="129"/>
      <c r="C44" s="119"/>
      <c r="D44" s="45" t="str">
        <f t="shared" si="4"/>
        <v/>
      </c>
      <c r="E44" s="129"/>
      <c r="F44" s="129"/>
      <c r="G44" s="37"/>
      <c r="H44" s="44" t="str">
        <f t="shared" si="1"/>
        <v/>
      </c>
      <c r="I44" s="38"/>
      <c r="L44" s="63" t="str">
        <f t="shared" si="2"/>
        <v/>
      </c>
      <c r="M44" s="58" t="str">
        <f t="shared" si="3"/>
        <v/>
      </c>
      <c r="N44" s="58" t="str">
        <f>IF(AND(Gewehr_Liste!J42=2,D44="J"),"Junioren_Ordonnanz",IF(AND(Gewehr_Liste!J42=6,D44="J"),"Junioren_Sport",IF(AND(Gewehr_Liste!M42="A",OR(,D44="SV",D44="V")),"Veteranen_Sport",IF(AND(Gewehr_Liste!M42="A",OR(D44="E/S",D44="J")),"Sportwaffen",IF(AND(Gewehr_Liste!M42="D",OR(D44="SV",D44="V")),"Veteranen_Ordonnanz_D",IF(AND(Gewehr_Liste!M42="D",OR(D44="E/S",D44="J")),"Ordonnanzwaffen_D",IF(AND(Gewehr_Liste!M42="E",OR(D44="SV",D44="V")),"Veteranen_Ordonnanz_E",IF(AND(Gewehr_Liste!M42="E",OR(D44="E/S",D44="J")),"Ordonnanzwaffen_E",""))))))))</f>
        <v/>
      </c>
    </row>
    <row r="45" spans="1:14" ht="18.75" customHeight="1" thickBot="1" x14ac:dyDescent="0.25">
      <c r="A45" s="21">
        <v>25</v>
      </c>
      <c r="B45" s="133"/>
      <c r="C45" s="120"/>
      <c r="D45" s="47" t="str">
        <f t="shared" si="4"/>
        <v/>
      </c>
      <c r="E45" s="133"/>
      <c r="F45" s="133"/>
      <c r="G45" s="40"/>
      <c r="H45" s="46" t="str">
        <f t="shared" si="1"/>
        <v/>
      </c>
      <c r="I45" s="41"/>
      <c r="L45" s="63" t="str">
        <f t="shared" si="2"/>
        <v/>
      </c>
      <c r="M45" s="58" t="str">
        <f t="shared" si="3"/>
        <v/>
      </c>
      <c r="N45" s="58" t="str">
        <f>IF(AND(Gewehr_Liste!J43=2,D45="J"),"Junioren_Ordonnanz",IF(AND(Gewehr_Liste!J43=6,D45="J"),"Junioren_Sport",IF(AND(Gewehr_Liste!M43="A",OR(,D45="SV",D45="V")),"Veteranen_Sport",IF(AND(Gewehr_Liste!M43="A",OR(D45="E/S",D45="J")),"Sportwaffen",IF(AND(Gewehr_Liste!M43="D",OR(D45="SV",D45="V")),"Veteranen_Ordonnanz_D",IF(AND(Gewehr_Liste!M43="D",OR(D45="E/S",D45="J")),"Ordonnanzwaffen_D",IF(AND(Gewehr_Liste!M43="E",OR(D45="SV",D45="V")),"Veteranen_Ordonnanz_E",IF(AND(Gewehr_Liste!M43="E",OR(D45="E/S",D45="J")),"Ordonnanzwaffen_E",""))))))))</f>
        <v/>
      </c>
    </row>
    <row r="46" spans="1:14" x14ac:dyDescent="0.2">
      <c r="A46" s="134"/>
      <c r="B46" s="134"/>
      <c r="C46" s="134"/>
      <c r="D46" s="134"/>
      <c r="E46" s="134"/>
      <c r="F46" s="134"/>
      <c r="G46" s="134"/>
      <c r="H46" s="134"/>
      <c r="I46" s="134"/>
    </row>
    <row r="47" spans="1:14" x14ac:dyDescent="0.2">
      <c r="A47" t="s">
        <v>129</v>
      </c>
      <c r="C47" s="115"/>
      <c r="D47" s="115"/>
      <c r="E47" s="115"/>
      <c r="F47" s="115"/>
      <c r="G47" s="115"/>
      <c r="H47" s="115"/>
      <c r="I47" s="115"/>
    </row>
    <row r="48" spans="1:14" x14ac:dyDescent="0.2">
      <c r="C48" s="115"/>
      <c r="D48" s="115"/>
      <c r="E48" s="115"/>
      <c r="F48" s="115"/>
      <c r="G48" s="115"/>
      <c r="H48" s="115"/>
      <c r="I48" s="115"/>
    </row>
    <row r="49" spans="1:1" x14ac:dyDescent="0.2">
      <c r="A49" s="16" t="s">
        <v>99</v>
      </c>
    </row>
    <row r="50" spans="1:1" x14ac:dyDescent="0.2">
      <c r="A50" s="32" t="s">
        <v>126</v>
      </c>
    </row>
    <row r="51" spans="1:1" x14ac:dyDescent="0.2">
      <c r="A51" s="32" t="s">
        <v>127</v>
      </c>
    </row>
    <row r="52" spans="1:1" x14ac:dyDescent="0.2">
      <c r="A52" t="s">
        <v>142</v>
      </c>
    </row>
    <row r="53" spans="1:1" x14ac:dyDescent="0.2">
      <c r="A53" t="s">
        <v>145</v>
      </c>
    </row>
    <row r="54" spans="1:1" x14ac:dyDescent="0.2">
      <c r="A54" t="s">
        <v>143</v>
      </c>
    </row>
    <row r="55" spans="1:1" x14ac:dyDescent="0.2">
      <c r="A55" t="s">
        <v>144</v>
      </c>
    </row>
    <row r="56" spans="1:1" x14ac:dyDescent="0.2">
      <c r="A56" t="s">
        <v>164</v>
      </c>
    </row>
    <row r="57" spans="1:1" x14ac:dyDescent="0.2">
      <c r="A57" t="s">
        <v>165</v>
      </c>
    </row>
  </sheetData>
  <sheetProtection algorithmName="SHA-512" hashValue="JolqE3oOcMfIn1EZBoLx0doVoELWaKqsKLglWkhQ5RQA8Ekqd+XIY4d/F/xXFP8FeArEJx8oSw70+MV/KWqm6g==" saltValue="cWs91iNSsfIfy6WiLwAq7w==" spinCount="100000" sheet="1" objects="1" scenarios="1"/>
  <mergeCells count="7">
    <mergeCell ref="C12:E12"/>
    <mergeCell ref="C13:E13"/>
    <mergeCell ref="C14:E14"/>
    <mergeCell ref="C15:E15"/>
    <mergeCell ref="G12:H12"/>
    <mergeCell ref="G13:H13"/>
    <mergeCell ref="G14:H14"/>
  </mergeCells>
  <phoneticPr fontId="2" type="noConversion"/>
  <conditionalFormatting sqref="D21:D32">
    <cfRule type="cellIs" dxfId="13" priority="1" stopIfTrue="1" operator="equal">
      <formula>0</formula>
    </cfRule>
  </conditionalFormatting>
  <dataValidations count="1">
    <dataValidation type="decimal" allowBlank="1" showInputMessage="1" showErrorMessage="1" error="Jahrgang muss zweistellig eingegeben werden (z.B. 69)" sqref="C21:C45" xr:uid="{B0557246-BF4D-4EAA-8A95-47F7F7492DB6}">
      <formula1>0</formula1>
      <formula2>99</formula2>
    </dataValidation>
  </dataValidations>
  <pageMargins left="0.59055118110236227" right="0.59055118110236227" top="0.31496062992125984" bottom="0.47244094488188981" header="0.51181102362204722" footer="0.31496062992125984"/>
  <pageSetup paperSize="9" orientation="landscape" r:id="rId1"/>
  <headerFooter alignWithMargins="0">
    <oddFooter>&amp;L&amp;8&amp;F&amp;CDieses Formular kann unter www.lksv.ch Register Reglemente/Formulare heruntergeladen werden.&amp;R&amp;8© 2010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locked="0" defaultSize="0" autoLine="0" autoPict="0">
                <anchor moveWithCells="1">
                  <from>
                    <xdr:col>6</xdr:col>
                    <xdr:colOff>9525</xdr:colOff>
                    <xdr:row>20</xdr:row>
                    <xdr:rowOff>19050</xdr:rowOff>
                  </from>
                  <to>
                    <xdr:col>6</xdr:col>
                    <xdr:colOff>981075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Drop Down 11">
              <controlPr locked="0" defaultSize="0" autoLine="0" autoPict="0">
                <anchor moveWithCells="1">
                  <from>
                    <xdr:col>6</xdr:col>
                    <xdr:colOff>9525</xdr:colOff>
                    <xdr:row>21</xdr:row>
                    <xdr:rowOff>9525</xdr:rowOff>
                  </from>
                  <to>
                    <xdr:col>6</xdr:col>
                    <xdr:colOff>981075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Drop Down 13">
              <controlPr locked="0" defaultSize="0" autoLine="0" autoPict="0">
                <anchor moveWithCells="1">
                  <from>
                    <xdr:col>6</xdr:col>
                    <xdr:colOff>9525</xdr:colOff>
                    <xdr:row>22</xdr:row>
                    <xdr:rowOff>9525</xdr:rowOff>
                  </from>
                  <to>
                    <xdr:col>6</xdr:col>
                    <xdr:colOff>981075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Drop Down 15">
              <controlPr locked="0" defaultSize="0" autoLine="0" autoPict="0">
                <anchor moveWithCells="1">
                  <from>
                    <xdr:col>6</xdr:col>
                    <xdr:colOff>9525</xdr:colOff>
                    <xdr:row>23</xdr:row>
                    <xdr:rowOff>0</xdr:rowOff>
                  </from>
                  <to>
                    <xdr:col>6</xdr:col>
                    <xdr:colOff>981075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Drop Down 19">
              <controlPr locked="0" defaultSize="0" autoLine="0" autoPict="0">
                <anchor moveWithCells="1">
                  <from>
                    <xdr:col>6</xdr:col>
                    <xdr:colOff>9525</xdr:colOff>
                    <xdr:row>24</xdr:row>
                    <xdr:rowOff>0</xdr:rowOff>
                  </from>
                  <to>
                    <xdr:col>6</xdr:col>
                    <xdr:colOff>981075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Drop Down 21">
              <controlPr locked="0" defaultSize="0" autoLine="0" autoPict="0">
                <anchor moveWithCells="1">
                  <from>
                    <xdr:col>6</xdr:col>
                    <xdr:colOff>9525</xdr:colOff>
                    <xdr:row>25</xdr:row>
                    <xdr:rowOff>9525</xdr:rowOff>
                  </from>
                  <to>
                    <xdr:col>6</xdr:col>
                    <xdr:colOff>981075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Drop Down 23">
              <controlPr locked="0" defaultSize="0" autoLine="0" autoPict="0">
                <anchor moveWithCells="1">
                  <from>
                    <xdr:col>6</xdr:col>
                    <xdr:colOff>9525</xdr:colOff>
                    <xdr:row>26</xdr:row>
                    <xdr:rowOff>9525</xdr:rowOff>
                  </from>
                  <to>
                    <xdr:col>6</xdr:col>
                    <xdr:colOff>981075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Drop Down 25">
              <controlPr locked="0" defaultSize="0" autoLine="0" autoPict="0">
                <anchor moveWithCells="1">
                  <from>
                    <xdr:col>6</xdr:col>
                    <xdr:colOff>9525</xdr:colOff>
                    <xdr:row>27</xdr:row>
                    <xdr:rowOff>19050</xdr:rowOff>
                  </from>
                  <to>
                    <xdr:col>6</xdr:col>
                    <xdr:colOff>981075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Drop Down 27">
              <controlPr locked="0" defaultSize="0" autoLine="0" autoPict="0">
                <anchor moveWithCells="1">
                  <from>
                    <xdr:col>6</xdr:col>
                    <xdr:colOff>9525</xdr:colOff>
                    <xdr:row>28</xdr:row>
                    <xdr:rowOff>9525</xdr:rowOff>
                  </from>
                  <to>
                    <xdr:col>6</xdr:col>
                    <xdr:colOff>981075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Drop Down 29">
              <controlPr locked="0" defaultSize="0" autoLine="0" autoPict="0">
                <anchor moveWithCells="1">
                  <from>
                    <xdr:col>6</xdr:col>
                    <xdr:colOff>9525</xdr:colOff>
                    <xdr:row>29</xdr:row>
                    <xdr:rowOff>0</xdr:rowOff>
                  </from>
                  <to>
                    <xdr:col>6</xdr:col>
                    <xdr:colOff>981075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Drop Down 31">
              <controlPr locked="0" defaultSize="0" autoLine="0" autoPict="0">
                <anchor moveWithCells="1">
                  <from>
                    <xdr:col>6</xdr:col>
                    <xdr:colOff>9525</xdr:colOff>
                    <xdr:row>30</xdr:row>
                    <xdr:rowOff>19050</xdr:rowOff>
                  </from>
                  <to>
                    <xdr:col>6</xdr:col>
                    <xdr:colOff>981075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Drop Down 33">
              <controlPr locked="0" defaultSize="0" autoLine="0" autoPict="0">
                <anchor moveWithCells="1">
                  <from>
                    <xdr:col>6</xdr:col>
                    <xdr:colOff>9525</xdr:colOff>
                    <xdr:row>31</xdr:row>
                    <xdr:rowOff>9525</xdr:rowOff>
                  </from>
                  <to>
                    <xdr:col>6</xdr:col>
                    <xdr:colOff>981075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6" name="Drop Down 41">
              <controlPr locked="0" defaultSize="0" autoLine="0" autoPict="0">
                <anchor moveWithCells="1">
                  <from>
                    <xdr:col>6</xdr:col>
                    <xdr:colOff>9525</xdr:colOff>
                    <xdr:row>32</xdr:row>
                    <xdr:rowOff>0</xdr:rowOff>
                  </from>
                  <to>
                    <xdr:col>6</xdr:col>
                    <xdr:colOff>981075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7" name="Drop Down 43">
              <controlPr locked="0" defaultSize="0" autoLine="0" autoPict="0">
                <anchor moveWithCells="1">
                  <from>
                    <xdr:col>6</xdr:col>
                    <xdr:colOff>9525</xdr:colOff>
                    <xdr:row>33</xdr:row>
                    <xdr:rowOff>9525</xdr:rowOff>
                  </from>
                  <to>
                    <xdr:col>6</xdr:col>
                    <xdr:colOff>981075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Drop Down 45">
              <controlPr locked="0" defaultSize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6</xdr:col>
                    <xdr:colOff>981075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9" name="Drop Down 47">
              <controlPr locked="0" defaultSize="0" autoLine="0" autoPict="0">
                <anchor moveWithCells="1">
                  <from>
                    <xdr:col>6</xdr:col>
                    <xdr:colOff>9525</xdr:colOff>
                    <xdr:row>35</xdr:row>
                    <xdr:rowOff>0</xdr:rowOff>
                  </from>
                  <to>
                    <xdr:col>6</xdr:col>
                    <xdr:colOff>981075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Drop Down 49">
              <controlPr locked="0" defaultSize="0" autoLine="0" autoPict="0">
                <anchor moveWithCells="1">
                  <from>
                    <xdr:col>6</xdr:col>
                    <xdr:colOff>9525</xdr:colOff>
                    <xdr:row>36</xdr:row>
                    <xdr:rowOff>0</xdr:rowOff>
                  </from>
                  <to>
                    <xdr:col>6</xdr:col>
                    <xdr:colOff>981075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1" name="Drop Down 51">
              <controlPr locked="0" defaultSize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6</xdr:col>
                    <xdr:colOff>981075</xdr:colOff>
                    <xdr:row>37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2" name="Drop Down 53">
              <controlPr locked="0" defaultSize="0" autoLine="0" autoPict="0">
                <anchor moveWithCells="1">
                  <from>
                    <xdr:col>6</xdr:col>
                    <xdr:colOff>9525</xdr:colOff>
                    <xdr:row>38</xdr:row>
                    <xdr:rowOff>9525</xdr:rowOff>
                  </from>
                  <to>
                    <xdr:col>6</xdr:col>
                    <xdr:colOff>981075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Drop Down 55">
              <controlPr locked="0" defaultSize="0" autoLine="0" autoPict="0">
                <anchor moveWithCells="1">
                  <from>
                    <xdr:col>6</xdr:col>
                    <xdr:colOff>9525</xdr:colOff>
                    <xdr:row>39</xdr:row>
                    <xdr:rowOff>19050</xdr:rowOff>
                  </from>
                  <to>
                    <xdr:col>6</xdr:col>
                    <xdr:colOff>981075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4" name="Drop Down 57">
              <controlPr locked="0" defaultSize="0" autoLine="0" autoPict="0">
                <anchor moveWithCells="1">
                  <from>
                    <xdr:col>6</xdr:col>
                    <xdr:colOff>9525</xdr:colOff>
                    <xdr:row>40</xdr:row>
                    <xdr:rowOff>9525</xdr:rowOff>
                  </from>
                  <to>
                    <xdr:col>6</xdr:col>
                    <xdr:colOff>981075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Drop Down 59">
              <controlPr locked="0" defaultSize="0" autoLine="0" autoPict="0">
                <anchor moveWithCells="1">
                  <from>
                    <xdr:col>6</xdr:col>
                    <xdr:colOff>9525</xdr:colOff>
                    <xdr:row>41</xdr:row>
                    <xdr:rowOff>0</xdr:rowOff>
                  </from>
                  <to>
                    <xdr:col>6</xdr:col>
                    <xdr:colOff>981075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6" name="Drop Down 61">
              <controlPr locked="0" defaultSize="0" autoLine="0" autoPict="0">
                <anchor moveWithCells="1">
                  <from>
                    <xdr:col>6</xdr:col>
                    <xdr:colOff>9525</xdr:colOff>
                    <xdr:row>42</xdr:row>
                    <xdr:rowOff>19050</xdr:rowOff>
                  </from>
                  <to>
                    <xdr:col>6</xdr:col>
                    <xdr:colOff>981075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7" name="Drop Down 63">
              <controlPr locked="0" defaultSize="0" autoLine="0" autoPict="0">
                <anchor moveWithCells="1">
                  <from>
                    <xdr:col>6</xdr:col>
                    <xdr:colOff>9525</xdr:colOff>
                    <xdr:row>43</xdr:row>
                    <xdr:rowOff>9525</xdr:rowOff>
                  </from>
                  <to>
                    <xdr:col>6</xdr:col>
                    <xdr:colOff>981075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8" name="Drop Down 65">
              <controlPr locked="0" defaultSize="0" autoLine="0" autoPict="0">
                <anchor moveWithCells="1">
                  <from>
                    <xdr:col>6</xdr:col>
                    <xdr:colOff>9525</xdr:colOff>
                    <xdr:row>44</xdr:row>
                    <xdr:rowOff>9525</xdr:rowOff>
                  </from>
                  <to>
                    <xdr:col>6</xdr:col>
                    <xdr:colOff>981075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9" name="Drop Down 80">
              <controlPr locked="0" defaultSize="0" autoLine="0" autoPict="0">
                <anchor moveWithCells="1">
                  <from>
                    <xdr:col>6</xdr:col>
                    <xdr:colOff>47625</xdr:colOff>
                    <xdr:row>14</xdr:row>
                    <xdr:rowOff>0</xdr:rowOff>
                  </from>
                  <to>
                    <xdr:col>7</xdr:col>
                    <xdr:colOff>495300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tabColor indexed="43"/>
    <pageSetUpPr fitToPage="1"/>
  </sheetPr>
  <dimension ref="A1:T46"/>
  <sheetViews>
    <sheetView workbookViewId="0">
      <selection activeCell="G15" sqref="G15"/>
    </sheetView>
  </sheetViews>
  <sheetFormatPr baseColWidth="10" defaultRowHeight="12.75" x14ac:dyDescent="0.2"/>
  <cols>
    <col min="1" max="1" width="3.85546875" customWidth="1"/>
    <col min="2" max="2" width="23.85546875" customWidth="1"/>
    <col min="3" max="3" width="6.7109375" customWidth="1"/>
    <col min="4" max="4" width="6.85546875" customWidth="1"/>
    <col min="5" max="6" width="21.28515625" customWidth="1"/>
    <col min="7" max="7" width="12.85546875" customWidth="1"/>
    <col min="8" max="8" width="22" bestFit="1" customWidth="1"/>
    <col min="9" max="9" width="32.7109375" customWidth="1"/>
    <col min="10" max="11" width="11.42578125" style="58" customWidth="1"/>
  </cols>
  <sheetData>
    <row r="1" spans="1:11" ht="19.5" x14ac:dyDescent="0.25">
      <c r="E1" s="2" t="s">
        <v>0</v>
      </c>
    </row>
    <row r="2" spans="1:11" ht="19.5" x14ac:dyDescent="0.25">
      <c r="C2" s="4"/>
      <c r="E2" s="2" t="s">
        <v>3</v>
      </c>
      <c r="F2" s="1"/>
    </row>
    <row r="3" spans="1:11" s="5" customFormat="1" ht="8.25" x14ac:dyDescent="0.15">
      <c r="C3" s="6"/>
      <c r="E3" s="7"/>
      <c r="G3" s="8"/>
      <c r="J3" s="59"/>
      <c r="K3" s="59"/>
    </row>
    <row r="4" spans="1:11" s="9" customFormat="1" ht="11.25" x14ac:dyDescent="0.2">
      <c r="C4" s="10"/>
      <c r="E4" s="117" t="s">
        <v>132</v>
      </c>
      <c r="I4" s="117" t="s">
        <v>133</v>
      </c>
      <c r="J4" s="60"/>
      <c r="K4" s="60"/>
    </row>
    <row r="5" spans="1:11" s="9" customFormat="1" ht="11.25" x14ac:dyDescent="0.2">
      <c r="C5" s="10"/>
      <c r="E5" s="117" t="s">
        <v>1</v>
      </c>
      <c r="I5" s="117" t="s">
        <v>134</v>
      </c>
      <c r="J5" s="60"/>
      <c r="K5" s="60"/>
    </row>
    <row r="6" spans="1:11" s="9" customFormat="1" ht="11.25" x14ac:dyDescent="0.2">
      <c r="E6" s="117" t="s">
        <v>135</v>
      </c>
      <c r="I6" s="117" t="s">
        <v>136</v>
      </c>
      <c r="J6" s="60"/>
      <c r="K6" s="60"/>
    </row>
    <row r="7" spans="1:11" s="9" customFormat="1" ht="11.25" x14ac:dyDescent="0.2">
      <c r="E7" s="3" t="s">
        <v>156</v>
      </c>
      <c r="I7" s="3" t="s">
        <v>2</v>
      </c>
      <c r="J7" s="60"/>
      <c r="K7" s="60"/>
    </row>
    <row r="8" spans="1:11" s="11" customFormat="1" x14ac:dyDescent="0.2">
      <c r="D8" s="12"/>
      <c r="G8" s="12"/>
      <c r="J8" s="58"/>
      <c r="K8" s="58"/>
    </row>
    <row r="9" spans="1:11" s="33" customFormat="1" ht="18" x14ac:dyDescent="0.25">
      <c r="A9" s="33" t="s">
        <v>53</v>
      </c>
      <c r="D9" s="142">
        <f ca="1">Anm_Gewehr!E9</f>
        <v>2021</v>
      </c>
      <c r="E9" s="142"/>
      <c r="G9" s="34"/>
      <c r="I9" s="35" t="s">
        <v>13</v>
      </c>
      <c r="J9" s="85"/>
      <c r="K9" s="85"/>
    </row>
    <row r="10" spans="1:11" s="11" customFormat="1" x14ac:dyDescent="0.2">
      <c r="D10" s="12"/>
      <c r="G10" s="12"/>
      <c r="J10" s="58"/>
      <c r="K10" s="58"/>
    </row>
    <row r="11" spans="1:11" s="32" customFormat="1" x14ac:dyDescent="0.2">
      <c r="A11" s="16" t="s">
        <v>12</v>
      </c>
      <c r="H11" s="28"/>
      <c r="I11" s="29"/>
      <c r="J11" s="58"/>
      <c r="K11" s="58"/>
    </row>
    <row r="12" spans="1:11" s="11" customFormat="1" x14ac:dyDescent="0.2">
      <c r="A12" s="11" t="s">
        <v>32</v>
      </c>
      <c r="C12" s="16">
        <f>Anm_Gewehr!C12</f>
        <v>0</v>
      </c>
      <c r="F12" s="11" t="s">
        <v>36</v>
      </c>
      <c r="G12" s="113">
        <f>Anm_Gewehr!G12</f>
        <v>0</v>
      </c>
      <c r="H12" s="28"/>
      <c r="I12" s="29"/>
      <c r="J12" s="58"/>
      <c r="K12" s="58"/>
    </row>
    <row r="13" spans="1:11" s="11" customFormat="1" x14ac:dyDescent="0.2">
      <c r="A13" s="11" t="s">
        <v>33</v>
      </c>
      <c r="C13" s="16">
        <f>Anm_Gewehr!C13</f>
        <v>0</v>
      </c>
      <c r="F13" s="11" t="s">
        <v>17</v>
      </c>
      <c r="G13" s="110">
        <f>Anm_Gewehr!G13</f>
        <v>0</v>
      </c>
      <c r="H13" s="28"/>
      <c r="I13" s="29"/>
      <c r="J13" s="58"/>
      <c r="K13" s="58"/>
    </row>
    <row r="14" spans="1:11" s="11" customFormat="1" x14ac:dyDescent="0.2">
      <c r="A14" s="11" t="s">
        <v>34</v>
      </c>
      <c r="C14" s="11">
        <f>Anm_Gewehr!C14</f>
        <v>0</v>
      </c>
      <c r="F14" s="11" t="s">
        <v>18</v>
      </c>
      <c r="G14" s="110">
        <f>Anm_Gewehr!G14</f>
        <v>0</v>
      </c>
      <c r="H14" s="28"/>
      <c r="I14" s="29"/>
      <c r="J14" s="58"/>
      <c r="K14" s="58"/>
    </row>
    <row r="15" spans="1:11" s="11" customFormat="1" x14ac:dyDescent="0.2">
      <c r="A15" s="11" t="s">
        <v>35</v>
      </c>
      <c r="C15" s="11">
        <f>Anm_Gewehr!C15</f>
        <v>0</v>
      </c>
      <c r="F15" s="11" t="s">
        <v>56</v>
      </c>
      <c r="G15" s="111" t="str">
        <f>IF(J15=1,"Auswählen",IF(J15=2,"Papier",IF(J15=3,"Elektronisch, Excel-Datei","nothing")))</f>
        <v>Auswählen</v>
      </c>
      <c r="I15" s="29"/>
      <c r="J15" s="131">
        <v>1</v>
      </c>
      <c r="K15" s="58"/>
    </row>
    <row r="16" spans="1:11" s="11" customFormat="1" x14ac:dyDescent="0.2">
      <c r="J16" s="58"/>
      <c r="K16" s="58"/>
    </row>
    <row r="17" spans="1:20" s="32" customFormat="1" ht="13.5" thickBot="1" x14ac:dyDescent="0.25">
      <c r="A17" s="16" t="s">
        <v>6</v>
      </c>
      <c r="J17" s="58"/>
      <c r="K17" s="58"/>
    </row>
    <row r="18" spans="1:20" x14ac:dyDescent="0.2">
      <c r="A18" s="19"/>
      <c r="B18" s="23" t="s">
        <v>7</v>
      </c>
      <c r="C18" s="25" t="s">
        <v>8</v>
      </c>
      <c r="D18" s="25" t="s">
        <v>9</v>
      </c>
      <c r="E18" s="23" t="s">
        <v>4</v>
      </c>
      <c r="F18" s="23" t="s">
        <v>5</v>
      </c>
      <c r="G18" s="25" t="s">
        <v>11</v>
      </c>
      <c r="H18" s="25" t="s">
        <v>84</v>
      </c>
      <c r="I18" s="126" t="s">
        <v>52</v>
      </c>
      <c r="J18" s="135" t="s">
        <v>30</v>
      </c>
      <c r="K18" s="135" t="s">
        <v>31</v>
      </c>
      <c r="L18" s="125"/>
      <c r="M18" s="125"/>
      <c r="N18" s="125"/>
      <c r="O18" s="125"/>
      <c r="P18" s="125"/>
      <c r="Q18" s="125"/>
      <c r="R18" s="125"/>
      <c r="S18" s="125"/>
      <c r="T18" s="125"/>
    </row>
    <row r="19" spans="1:20" x14ac:dyDescent="0.2">
      <c r="A19" s="20">
        <v>1</v>
      </c>
      <c r="B19" s="18">
        <f>Anm_Gewehr!B21</f>
        <v>0</v>
      </c>
      <c r="C19" s="130" t="str">
        <f>IF(Anm_Gewehr!C21="","",Anm_Gewehr!C21)</f>
        <v/>
      </c>
      <c r="D19" s="26" t="str">
        <f>Anm_Gewehr!D21</f>
        <v/>
      </c>
      <c r="E19" s="18">
        <f>Anm_Gewehr!E21</f>
        <v>0</v>
      </c>
      <c r="F19" s="18">
        <f>Anm_Gewehr!F21</f>
        <v>0</v>
      </c>
      <c r="G19" s="26" t="str">
        <f t="shared" ref="G19:G43" si="0">IF(J19=1,"Waffe wählen",IF(J19=2,"Stgw90",IF(J19=3,"Kar",IF(J19=4,"Stgw57-02",IF(J19=5,"Stgw57-03",IF(J19=6,"Stagw",IF(J19=7,"FW")))))))</f>
        <v>Waffe wählen</v>
      </c>
      <c r="H19" s="26" t="str">
        <f>Anm_Gewehr!H21</f>
        <v/>
      </c>
      <c r="I19" s="127">
        <f>Anm_Gewehr!I21</f>
        <v>0</v>
      </c>
      <c r="J19" s="136">
        <v>1</v>
      </c>
      <c r="K19" s="125">
        <f>N19</f>
        <v>1</v>
      </c>
      <c r="L19" s="125">
        <v>1</v>
      </c>
      <c r="M19" s="125" t="str">
        <f>IF(OR(OR(J19=2,J19=3,J19=4)),"E",IF(OR(J19=6,J19=7),"A",IF(J19=5,"D",IF(J19=1,""))))</f>
        <v/>
      </c>
      <c r="N19" s="125">
        <f>IF(H19="Sportwaffen",2,IF(H19="Ordonnanzwaffen_D",3,IF(H19="Ordonnanzwaffen_E",4,IF(H19="Veteranen_Sport",5,IF(H19="Veteranen_Ordonnanz_D",6,IF(H19="Veteranen_Ordonnanz_E",7,IF(H19="Junioren_Sport",8,IF(H19="Junioren_Ordonnanz",9,1))))))))</f>
        <v>1</v>
      </c>
      <c r="O19" s="125"/>
      <c r="P19" s="125"/>
      <c r="Q19" s="125"/>
      <c r="R19" s="125"/>
      <c r="S19" s="125"/>
      <c r="T19" s="125"/>
    </row>
    <row r="20" spans="1:20" x14ac:dyDescent="0.2">
      <c r="A20" s="20">
        <v>2</v>
      </c>
      <c r="B20" s="18">
        <f>Anm_Gewehr!B22</f>
        <v>0</v>
      </c>
      <c r="C20" s="130" t="str">
        <f>IF(Anm_Gewehr!C22="","",Anm_Gewehr!C22)</f>
        <v/>
      </c>
      <c r="D20" s="26" t="str">
        <f>Anm_Gewehr!D22</f>
        <v/>
      </c>
      <c r="E20" s="18">
        <f>Anm_Gewehr!E22</f>
        <v>0</v>
      </c>
      <c r="F20" s="18">
        <f>Anm_Gewehr!F22</f>
        <v>0</v>
      </c>
      <c r="G20" s="26" t="str">
        <f t="shared" si="0"/>
        <v>Waffe wählen</v>
      </c>
      <c r="H20" s="26" t="str">
        <f>Anm_Gewehr!H22</f>
        <v/>
      </c>
      <c r="I20" s="127">
        <f>Anm_Gewehr!I22</f>
        <v>0</v>
      </c>
      <c r="J20" s="136">
        <v>1</v>
      </c>
      <c r="K20" s="125">
        <f t="shared" ref="K20:K43" si="1">N20</f>
        <v>1</v>
      </c>
      <c r="L20" s="125">
        <v>1</v>
      </c>
      <c r="M20" s="125" t="str">
        <f t="shared" ref="M20:M43" si="2">IF(OR(OR(J20=2,J20=3,J20=4)),"E",IF(OR(J20=6,J20=7),"A",IF(J20=5,"D",IF(J20=1,""))))</f>
        <v/>
      </c>
      <c r="N20" s="125">
        <f t="shared" ref="N20:N43" si="3">IF(H20="Sportwaffen",2,IF(H20="Ordonnanzwaffen_D",3,IF(H20="Ordonnanzwaffen_E",4,IF(H20="Veteranen_Sport",5,IF(H20="Veteranen_Ordonnanz_D",6,IF(H20="Veteranen_Ordonnanz_E",7,IF(H20="Junioren_Sport",8,IF(H20="Junioren_Ordonnanz",9,1))))))))</f>
        <v>1</v>
      </c>
      <c r="O20" s="125"/>
      <c r="P20" s="125"/>
      <c r="Q20" s="125"/>
      <c r="R20" s="125"/>
      <c r="S20" s="125"/>
      <c r="T20" s="125"/>
    </row>
    <row r="21" spans="1:20" x14ac:dyDescent="0.2">
      <c r="A21" s="20">
        <v>3</v>
      </c>
      <c r="B21" s="18">
        <f>Anm_Gewehr!B23</f>
        <v>0</v>
      </c>
      <c r="C21" s="130" t="str">
        <f>IF(Anm_Gewehr!C23="","",Anm_Gewehr!C23)</f>
        <v/>
      </c>
      <c r="D21" s="26" t="str">
        <f>Anm_Gewehr!D23</f>
        <v/>
      </c>
      <c r="E21" s="18">
        <f>Anm_Gewehr!E23</f>
        <v>0</v>
      </c>
      <c r="F21" s="18">
        <f>Anm_Gewehr!F23</f>
        <v>0</v>
      </c>
      <c r="G21" s="26" t="str">
        <f t="shared" si="0"/>
        <v>Waffe wählen</v>
      </c>
      <c r="H21" s="26" t="str">
        <f>Anm_Gewehr!H23</f>
        <v/>
      </c>
      <c r="I21" s="127">
        <f>Anm_Gewehr!I23</f>
        <v>0</v>
      </c>
      <c r="J21" s="136">
        <v>1</v>
      </c>
      <c r="K21" s="125">
        <f t="shared" si="1"/>
        <v>1</v>
      </c>
      <c r="L21" s="125">
        <v>1</v>
      </c>
      <c r="M21" s="125" t="str">
        <f t="shared" si="2"/>
        <v/>
      </c>
      <c r="N21" s="125">
        <f t="shared" si="3"/>
        <v>1</v>
      </c>
      <c r="O21" s="125"/>
      <c r="P21" s="125"/>
      <c r="Q21" s="125"/>
      <c r="R21" s="125"/>
      <c r="S21" s="125"/>
      <c r="T21" s="125"/>
    </row>
    <row r="22" spans="1:20" x14ac:dyDescent="0.2">
      <c r="A22" s="20">
        <v>4</v>
      </c>
      <c r="B22" s="18">
        <f>Anm_Gewehr!B24</f>
        <v>0</v>
      </c>
      <c r="C22" s="130" t="str">
        <f>IF(Anm_Gewehr!C24="","",Anm_Gewehr!C24)</f>
        <v/>
      </c>
      <c r="D22" s="26" t="str">
        <f>Anm_Gewehr!D24</f>
        <v/>
      </c>
      <c r="E22" s="18">
        <f>Anm_Gewehr!E24</f>
        <v>0</v>
      </c>
      <c r="F22" s="18">
        <f>Anm_Gewehr!F24</f>
        <v>0</v>
      </c>
      <c r="G22" s="26" t="str">
        <f t="shared" si="0"/>
        <v>Waffe wählen</v>
      </c>
      <c r="H22" s="26" t="str">
        <f>Anm_Gewehr!H24</f>
        <v/>
      </c>
      <c r="I22" s="127">
        <f>Anm_Gewehr!I24</f>
        <v>0</v>
      </c>
      <c r="J22" s="136">
        <v>1</v>
      </c>
      <c r="K22" s="125">
        <f t="shared" si="1"/>
        <v>1</v>
      </c>
      <c r="L22" s="125">
        <v>1</v>
      </c>
      <c r="M22" s="125" t="str">
        <f t="shared" si="2"/>
        <v/>
      </c>
      <c r="N22" s="125">
        <f t="shared" si="3"/>
        <v>1</v>
      </c>
      <c r="O22" s="125"/>
      <c r="P22" s="125"/>
      <c r="Q22" s="125"/>
      <c r="R22" s="125"/>
      <c r="S22" s="125"/>
      <c r="T22" s="125"/>
    </row>
    <row r="23" spans="1:20" x14ac:dyDescent="0.2">
      <c r="A23" s="20">
        <v>5</v>
      </c>
      <c r="B23" s="18">
        <f>Anm_Gewehr!B25</f>
        <v>0</v>
      </c>
      <c r="C23" s="130" t="str">
        <f>IF(Anm_Gewehr!C25="","",Anm_Gewehr!C25)</f>
        <v/>
      </c>
      <c r="D23" s="26" t="str">
        <f>Anm_Gewehr!D25</f>
        <v/>
      </c>
      <c r="E23" s="18">
        <f>Anm_Gewehr!E25</f>
        <v>0</v>
      </c>
      <c r="F23" s="18">
        <f>Anm_Gewehr!F25</f>
        <v>0</v>
      </c>
      <c r="G23" s="26" t="str">
        <f t="shared" si="0"/>
        <v>Waffe wählen</v>
      </c>
      <c r="H23" s="26" t="str">
        <f>Anm_Gewehr!H25</f>
        <v/>
      </c>
      <c r="I23" s="127">
        <f>Anm_Gewehr!I25</f>
        <v>0</v>
      </c>
      <c r="J23" s="136">
        <v>1</v>
      </c>
      <c r="K23" s="125">
        <f t="shared" si="1"/>
        <v>1</v>
      </c>
      <c r="L23" s="125">
        <v>1</v>
      </c>
      <c r="M23" s="125" t="str">
        <f t="shared" si="2"/>
        <v/>
      </c>
      <c r="N23" s="125">
        <f t="shared" si="3"/>
        <v>1</v>
      </c>
      <c r="O23" s="125"/>
      <c r="P23" s="125"/>
      <c r="Q23" s="125"/>
      <c r="R23" s="125"/>
      <c r="S23" s="125"/>
      <c r="T23" s="125"/>
    </row>
    <row r="24" spans="1:20" x14ac:dyDescent="0.2">
      <c r="A24" s="20">
        <v>6</v>
      </c>
      <c r="B24" s="18">
        <f>Anm_Gewehr!B26</f>
        <v>0</v>
      </c>
      <c r="C24" s="130" t="str">
        <f>IF(Anm_Gewehr!C26="","",Anm_Gewehr!C26)</f>
        <v/>
      </c>
      <c r="D24" s="26" t="str">
        <f>Anm_Gewehr!D26</f>
        <v/>
      </c>
      <c r="E24" s="18">
        <f>Anm_Gewehr!E26</f>
        <v>0</v>
      </c>
      <c r="F24" s="18">
        <f>Anm_Gewehr!F26</f>
        <v>0</v>
      </c>
      <c r="G24" s="26" t="str">
        <f t="shared" si="0"/>
        <v>Waffe wählen</v>
      </c>
      <c r="H24" s="26" t="str">
        <f>Anm_Gewehr!H26</f>
        <v/>
      </c>
      <c r="I24" s="127">
        <f>Anm_Gewehr!I26</f>
        <v>0</v>
      </c>
      <c r="J24" s="136">
        <v>1</v>
      </c>
      <c r="K24" s="125">
        <f t="shared" si="1"/>
        <v>1</v>
      </c>
      <c r="L24" s="125">
        <v>1</v>
      </c>
      <c r="M24" s="125" t="str">
        <f t="shared" si="2"/>
        <v/>
      </c>
      <c r="N24" s="125">
        <f t="shared" si="3"/>
        <v>1</v>
      </c>
      <c r="O24" s="125"/>
      <c r="P24" s="125"/>
      <c r="Q24" s="125"/>
      <c r="R24" s="125"/>
      <c r="S24" s="125"/>
      <c r="T24" s="125"/>
    </row>
    <row r="25" spans="1:20" x14ac:dyDescent="0.2">
      <c r="A25" s="20">
        <v>7</v>
      </c>
      <c r="B25" s="18">
        <f>Anm_Gewehr!B27</f>
        <v>0</v>
      </c>
      <c r="C25" s="130" t="str">
        <f>IF(Anm_Gewehr!C27="","",Anm_Gewehr!C27)</f>
        <v/>
      </c>
      <c r="D25" s="26" t="str">
        <f>Anm_Gewehr!D27</f>
        <v/>
      </c>
      <c r="E25" s="18">
        <f>Anm_Gewehr!E27</f>
        <v>0</v>
      </c>
      <c r="F25" s="18">
        <f>Anm_Gewehr!F27</f>
        <v>0</v>
      </c>
      <c r="G25" s="26" t="str">
        <f t="shared" si="0"/>
        <v>Waffe wählen</v>
      </c>
      <c r="H25" s="26" t="str">
        <f>Anm_Gewehr!H27</f>
        <v/>
      </c>
      <c r="I25" s="127">
        <f>Anm_Gewehr!I27</f>
        <v>0</v>
      </c>
      <c r="J25" s="136">
        <v>1</v>
      </c>
      <c r="K25" s="125">
        <f t="shared" si="1"/>
        <v>1</v>
      </c>
      <c r="L25" s="125">
        <v>1</v>
      </c>
      <c r="M25" s="125" t="str">
        <f t="shared" si="2"/>
        <v/>
      </c>
      <c r="N25" s="125">
        <f t="shared" si="3"/>
        <v>1</v>
      </c>
      <c r="O25" s="125"/>
      <c r="P25" s="125"/>
      <c r="Q25" s="125"/>
      <c r="R25" s="125"/>
      <c r="S25" s="125"/>
      <c r="T25" s="125"/>
    </row>
    <row r="26" spans="1:20" x14ac:dyDescent="0.2">
      <c r="A26" s="20">
        <v>8</v>
      </c>
      <c r="B26" s="18">
        <f>Anm_Gewehr!B28</f>
        <v>0</v>
      </c>
      <c r="C26" s="130" t="str">
        <f>IF(Anm_Gewehr!C28="","",Anm_Gewehr!C28)</f>
        <v/>
      </c>
      <c r="D26" s="26" t="str">
        <f>Anm_Gewehr!D28</f>
        <v/>
      </c>
      <c r="E26" s="18">
        <f>Anm_Gewehr!E28</f>
        <v>0</v>
      </c>
      <c r="F26" s="18">
        <f>Anm_Gewehr!F28</f>
        <v>0</v>
      </c>
      <c r="G26" s="26" t="str">
        <f t="shared" si="0"/>
        <v>Waffe wählen</v>
      </c>
      <c r="H26" s="26" t="str">
        <f>Anm_Gewehr!H28</f>
        <v/>
      </c>
      <c r="I26" s="127">
        <f>Anm_Gewehr!I28</f>
        <v>0</v>
      </c>
      <c r="J26" s="136">
        <v>1</v>
      </c>
      <c r="K26" s="125">
        <f t="shared" si="1"/>
        <v>1</v>
      </c>
      <c r="L26" s="125">
        <v>1</v>
      </c>
      <c r="M26" s="125" t="str">
        <f t="shared" si="2"/>
        <v/>
      </c>
      <c r="N26" s="125">
        <f t="shared" si="3"/>
        <v>1</v>
      </c>
      <c r="O26" s="125"/>
      <c r="P26" s="125"/>
      <c r="Q26" s="125"/>
      <c r="R26" s="125"/>
      <c r="S26" s="125"/>
      <c r="T26" s="125"/>
    </row>
    <row r="27" spans="1:20" x14ac:dyDescent="0.2">
      <c r="A27" s="20">
        <v>9</v>
      </c>
      <c r="B27" s="18">
        <f>Anm_Gewehr!B29</f>
        <v>0</v>
      </c>
      <c r="C27" s="130" t="str">
        <f>IF(Anm_Gewehr!C29="","",Anm_Gewehr!C29)</f>
        <v/>
      </c>
      <c r="D27" s="26" t="str">
        <f>Anm_Gewehr!D29</f>
        <v/>
      </c>
      <c r="E27" s="18">
        <f>Anm_Gewehr!E29</f>
        <v>0</v>
      </c>
      <c r="F27" s="18">
        <f>Anm_Gewehr!F29</f>
        <v>0</v>
      </c>
      <c r="G27" s="26" t="str">
        <f t="shared" si="0"/>
        <v>Waffe wählen</v>
      </c>
      <c r="H27" s="26" t="str">
        <f>Anm_Gewehr!H29</f>
        <v/>
      </c>
      <c r="I27" s="127">
        <f>Anm_Gewehr!I29</f>
        <v>0</v>
      </c>
      <c r="J27" s="136">
        <v>1</v>
      </c>
      <c r="K27" s="125">
        <f t="shared" si="1"/>
        <v>1</v>
      </c>
      <c r="L27" s="125">
        <v>1</v>
      </c>
      <c r="M27" s="125" t="str">
        <f t="shared" si="2"/>
        <v/>
      </c>
      <c r="N27" s="125">
        <f t="shared" si="3"/>
        <v>1</v>
      </c>
      <c r="O27" s="125"/>
      <c r="P27" s="125"/>
      <c r="Q27" s="125"/>
      <c r="R27" s="125"/>
      <c r="S27" s="125"/>
      <c r="T27" s="125"/>
    </row>
    <row r="28" spans="1:20" x14ac:dyDescent="0.2">
      <c r="A28" s="20">
        <v>10</v>
      </c>
      <c r="B28" s="18">
        <f>Anm_Gewehr!B30</f>
        <v>0</v>
      </c>
      <c r="C28" s="130" t="str">
        <f>IF(Anm_Gewehr!C30="","",Anm_Gewehr!C30)</f>
        <v/>
      </c>
      <c r="D28" s="26" t="str">
        <f>Anm_Gewehr!D30</f>
        <v/>
      </c>
      <c r="E28" s="18">
        <f>Anm_Gewehr!E30</f>
        <v>0</v>
      </c>
      <c r="F28" s="18">
        <f>Anm_Gewehr!F30</f>
        <v>0</v>
      </c>
      <c r="G28" s="26" t="str">
        <f t="shared" si="0"/>
        <v>Waffe wählen</v>
      </c>
      <c r="H28" s="26" t="str">
        <f>Anm_Gewehr!H30</f>
        <v/>
      </c>
      <c r="I28" s="127">
        <f>Anm_Gewehr!I30</f>
        <v>0</v>
      </c>
      <c r="J28" s="136">
        <v>1</v>
      </c>
      <c r="K28" s="125">
        <f t="shared" si="1"/>
        <v>1</v>
      </c>
      <c r="L28" s="125">
        <v>1</v>
      </c>
      <c r="M28" s="125" t="str">
        <f t="shared" si="2"/>
        <v/>
      </c>
      <c r="N28" s="125">
        <f t="shared" si="3"/>
        <v>1</v>
      </c>
      <c r="O28" s="125"/>
      <c r="P28" s="125"/>
      <c r="Q28" s="125"/>
      <c r="R28" s="125"/>
      <c r="S28" s="125"/>
      <c r="T28" s="125"/>
    </row>
    <row r="29" spans="1:20" x14ac:dyDescent="0.2">
      <c r="A29" s="20">
        <v>11</v>
      </c>
      <c r="B29" s="18">
        <f>Anm_Gewehr!B31</f>
        <v>0</v>
      </c>
      <c r="C29" s="130" t="str">
        <f>IF(Anm_Gewehr!C31="","",Anm_Gewehr!C31)</f>
        <v/>
      </c>
      <c r="D29" s="26" t="str">
        <f>Anm_Gewehr!D31</f>
        <v/>
      </c>
      <c r="E29" s="18">
        <f>Anm_Gewehr!E31</f>
        <v>0</v>
      </c>
      <c r="F29" s="18">
        <f>Anm_Gewehr!F31</f>
        <v>0</v>
      </c>
      <c r="G29" s="26" t="str">
        <f t="shared" si="0"/>
        <v>Waffe wählen</v>
      </c>
      <c r="H29" s="26" t="str">
        <f>Anm_Gewehr!H31</f>
        <v/>
      </c>
      <c r="I29" s="127">
        <f>Anm_Gewehr!I31</f>
        <v>0</v>
      </c>
      <c r="J29" s="136">
        <v>1</v>
      </c>
      <c r="K29" s="125">
        <f t="shared" si="1"/>
        <v>1</v>
      </c>
      <c r="L29" s="125">
        <v>1</v>
      </c>
      <c r="M29" s="125" t="str">
        <f t="shared" si="2"/>
        <v/>
      </c>
      <c r="N29" s="125">
        <f t="shared" si="3"/>
        <v>1</v>
      </c>
      <c r="O29" s="125"/>
      <c r="P29" s="125"/>
      <c r="Q29" s="125"/>
      <c r="R29" s="125"/>
      <c r="S29" s="125"/>
      <c r="T29" s="125"/>
    </row>
    <row r="30" spans="1:20" x14ac:dyDescent="0.2">
      <c r="A30" s="20">
        <v>12</v>
      </c>
      <c r="B30" s="18">
        <f>Anm_Gewehr!B32</f>
        <v>0</v>
      </c>
      <c r="C30" s="130" t="str">
        <f>IF(Anm_Gewehr!C32="","",Anm_Gewehr!C32)</f>
        <v/>
      </c>
      <c r="D30" s="26" t="str">
        <f>Anm_Gewehr!D32</f>
        <v/>
      </c>
      <c r="E30" s="18">
        <f>Anm_Gewehr!E32</f>
        <v>0</v>
      </c>
      <c r="F30" s="18">
        <f>Anm_Gewehr!F32</f>
        <v>0</v>
      </c>
      <c r="G30" s="26" t="str">
        <f t="shared" si="0"/>
        <v>Waffe wählen</v>
      </c>
      <c r="H30" s="26" t="str">
        <f>Anm_Gewehr!H32</f>
        <v/>
      </c>
      <c r="I30" s="127">
        <f>Anm_Gewehr!I32</f>
        <v>0</v>
      </c>
      <c r="J30" s="136">
        <v>1</v>
      </c>
      <c r="K30" s="125">
        <f t="shared" si="1"/>
        <v>1</v>
      </c>
      <c r="L30" s="125">
        <v>1</v>
      </c>
      <c r="M30" s="125" t="str">
        <f t="shared" si="2"/>
        <v/>
      </c>
      <c r="N30" s="125">
        <f t="shared" si="3"/>
        <v>1</v>
      </c>
      <c r="O30" s="125"/>
      <c r="P30" s="125"/>
      <c r="Q30" s="125"/>
      <c r="R30" s="125"/>
      <c r="S30" s="125"/>
      <c r="T30" s="125"/>
    </row>
    <row r="31" spans="1:20" x14ac:dyDescent="0.2">
      <c r="A31" s="20">
        <v>13</v>
      </c>
      <c r="B31" s="18">
        <f>Anm_Gewehr!B33</f>
        <v>0</v>
      </c>
      <c r="C31" s="130" t="str">
        <f>IF(Anm_Gewehr!C33="","",Anm_Gewehr!C33)</f>
        <v/>
      </c>
      <c r="D31" s="26" t="str">
        <f>Anm_Gewehr!D33</f>
        <v/>
      </c>
      <c r="E31" s="18">
        <f>Anm_Gewehr!E33</f>
        <v>0</v>
      </c>
      <c r="F31" s="18">
        <f>Anm_Gewehr!F33</f>
        <v>0</v>
      </c>
      <c r="G31" s="26" t="str">
        <f t="shared" si="0"/>
        <v>Waffe wählen</v>
      </c>
      <c r="H31" s="26" t="str">
        <f>Anm_Gewehr!H33</f>
        <v/>
      </c>
      <c r="I31" s="127">
        <f>Anm_Gewehr!I33</f>
        <v>0</v>
      </c>
      <c r="J31" s="136">
        <v>1</v>
      </c>
      <c r="K31" s="125">
        <f t="shared" si="1"/>
        <v>1</v>
      </c>
      <c r="L31" s="125">
        <v>1</v>
      </c>
      <c r="M31" s="125" t="str">
        <f t="shared" si="2"/>
        <v/>
      </c>
      <c r="N31" s="125">
        <f t="shared" si="3"/>
        <v>1</v>
      </c>
      <c r="O31" s="125"/>
      <c r="P31" s="125"/>
      <c r="Q31" s="125"/>
      <c r="R31" s="125"/>
      <c r="S31" s="125"/>
      <c r="T31" s="125"/>
    </row>
    <row r="32" spans="1:20" x14ac:dyDescent="0.2">
      <c r="A32" s="20">
        <v>14</v>
      </c>
      <c r="B32" s="18">
        <f>Anm_Gewehr!B34</f>
        <v>0</v>
      </c>
      <c r="C32" s="130" t="str">
        <f>IF(Anm_Gewehr!C34="","",Anm_Gewehr!C34)</f>
        <v/>
      </c>
      <c r="D32" s="26" t="str">
        <f>Anm_Gewehr!D34</f>
        <v/>
      </c>
      <c r="E32" s="18">
        <f>Anm_Gewehr!E34</f>
        <v>0</v>
      </c>
      <c r="F32" s="18">
        <f>Anm_Gewehr!F34</f>
        <v>0</v>
      </c>
      <c r="G32" s="26" t="str">
        <f t="shared" si="0"/>
        <v>Waffe wählen</v>
      </c>
      <c r="H32" s="26" t="str">
        <f>Anm_Gewehr!H34</f>
        <v/>
      </c>
      <c r="I32" s="127">
        <f>Anm_Gewehr!I34</f>
        <v>0</v>
      </c>
      <c r="J32" s="136">
        <v>1</v>
      </c>
      <c r="K32" s="125">
        <f t="shared" si="1"/>
        <v>1</v>
      </c>
      <c r="L32" s="125">
        <v>1</v>
      </c>
      <c r="M32" s="125" t="str">
        <f t="shared" si="2"/>
        <v/>
      </c>
      <c r="N32" s="125">
        <f t="shared" si="3"/>
        <v>1</v>
      </c>
      <c r="O32" s="125"/>
      <c r="P32" s="125"/>
      <c r="Q32" s="125"/>
      <c r="R32" s="125"/>
      <c r="S32" s="125"/>
      <c r="T32" s="125"/>
    </row>
    <row r="33" spans="1:20" x14ac:dyDescent="0.2">
      <c r="A33" s="20">
        <v>15</v>
      </c>
      <c r="B33" s="18">
        <f>Anm_Gewehr!B35</f>
        <v>0</v>
      </c>
      <c r="C33" s="130" t="str">
        <f>IF(Anm_Gewehr!C35="","",Anm_Gewehr!C35)</f>
        <v/>
      </c>
      <c r="D33" s="26" t="str">
        <f>Anm_Gewehr!D35</f>
        <v/>
      </c>
      <c r="E33" s="18">
        <f>Anm_Gewehr!E35</f>
        <v>0</v>
      </c>
      <c r="F33" s="18">
        <f>Anm_Gewehr!F35</f>
        <v>0</v>
      </c>
      <c r="G33" s="26" t="str">
        <f t="shared" si="0"/>
        <v>Waffe wählen</v>
      </c>
      <c r="H33" s="26" t="str">
        <f>Anm_Gewehr!H35</f>
        <v/>
      </c>
      <c r="I33" s="127">
        <f>Anm_Gewehr!I35</f>
        <v>0</v>
      </c>
      <c r="J33" s="136">
        <v>1</v>
      </c>
      <c r="K33" s="125">
        <f t="shared" si="1"/>
        <v>1</v>
      </c>
      <c r="L33" s="125">
        <v>1</v>
      </c>
      <c r="M33" s="125" t="str">
        <f t="shared" si="2"/>
        <v/>
      </c>
      <c r="N33" s="125">
        <f t="shared" si="3"/>
        <v>1</v>
      </c>
      <c r="O33" s="125"/>
      <c r="P33" s="125"/>
      <c r="Q33" s="125"/>
      <c r="R33" s="125"/>
      <c r="S33" s="125"/>
      <c r="T33" s="125"/>
    </row>
    <row r="34" spans="1:20" x14ac:dyDescent="0.2">
      <c r="A34" s="20">
        <v>16</v>
      </c>
      <c r="B34" s="18">
        <f>Anm_Gewehr!B36</f>
        <v>0</v>
      </c>
      <c r="C34" s="130" t="str">
        <f>IF(Anm_Gewehr!C36="","",Anm_Gewehr!C36)</f>
        <v/>
      </c>
      <c r="D34" s="26" t="str">
        <f>Anm_Gewehr!D36</f>
        <v/>
      </c>
      <c r="E34" s="18">
        <f>Anm_Gewehr!E36</f>
        <v>0</v>
      </c>
      <c r="F34" s="18">
        <f>Anm_Gewehr!F36</f>
        <v>0</v>
      </c>
      <c r="G34" s="26" t="str">
        <f t="shared" si="0"/>
        <v>Waffe wählen</v>
      </c>
      <c r="H34" s="26" t="str">
        <f>Anm_Gewehr!H36</f>
        <v/>
      </c>
      <c r="I34" s="127">
        <f>Anm_Gewehr!I36</f>
        <v>0</v>
      </c>
      <c r="J34" s="136">
        <v>1</v>
      </c>
      <c r="K34" s="125">
        <f t="shared" si="1"/>
        <v>1</v>
      </c>
      <c r="L34" s="125">
        <v>1</v>
      </c>
      <c r="M34" s="125" t="str">
        <f t="shared" si="2"/>
        <v/>
      </c>
      <c r="N34" s="125">
        <f t="shared" si="3"/>
        <v>1</v>
      </c>
      <c r="O34" s="125"/>
      <c r="P34" s="125"/>
      <c r="Q34" s="125"/>
      <c r="R34" s="125"/>
      <c r="S34" s="125"/>
      <c r="T34" s="125"/>
    </row>
    <row r="35" spans="1:20" x14ac:dyDescent="0.2">
      <c r="A35" s="20">
        <v>17</v>
      </c>
      <c r="B35" s="18">
        <f>Anm_Gewehr!B37</f>
        <v>0</v>
      </c>
      <c r="C35" s="130" t="str">
        <f>IF(Anm_Gewehr!C37="","",Anm_Gewehr!C37)</f>
        <v/>
      </c>
      <c r="D35" s="26" t="str">
        <f>Anm_Gewehr!D37</f>
        <v/>
      </c>
      <c r="E35" s="18">
        <f>Anm_Gewehr!E37</f>
        <v>0</v>
      </c>
      <c r="F35" s="18">
        <f>Anm_Gewehr!F37</f>
        <v>0</v>
      </c>
      <c r="G35" s="26" t="str">
        <f t="shared" si="0"/>
        <v>Waffe wählen</v>
      </c>
      <c r="H35" s="26" t="str">
        <f>Anm_Gewehr!H37</f>
        <v/>
      </c>
      <c r="I35" s="127">
        <f>Anm_Gewehr!I37</f>
        <v>0</v>
      </c>
      <c r="J35" s="136">
        <v>1</v>
      </c>
      <c r="K35" s="125">
        <f t="shared" si="1"/>
        <v>1</v>
      </c>
      <c r="L35" s="125">
        <v>1</v>
      </c>
      <c r="M35" s="125" t="str">
        <f t="shared" si="2"/>
        <v/>
      </c>
      <c r="N35" s="125">
        <f t="shared" si="3"/>
        <v>1</v>
      </c>
      <c r="O35" s="125"/>
      <c r="P35" s="125"/>
      <c r="Q35" s="125"/>
      <c r="R35" s="125"/>
      <c r="S35" s="125"/>
      <c r="T35" s="125"/>
    </row>
    <row r="36" spans="1:20" x14ac:dyDescent="0.2">
      <c r="A36" s="20">
        <v>18</v>
      </c>
      <c r="B36" s="18">
        <f>Anm_Gewehr!B38</f>
        <v>0</v>
      </c>
      <c r="C36" s="130" t="str">
        <f>IF(Anm_Gewehr!C38="","",Anm_Gewehr!C38)</f>
        <v/>
      </c>
      <c r="D36" s="26" t="str">
        <f>Anm_Gewehr!D38</f>
        <v/>
      </c>
      <c r="E36" s="18">
        <f>Anm_Gewehr!E38</f>
        <v>0</v>
      </c>
      <c r="F36" s="18">
        <f>Anm_Gewehr!F38</f>
        <v>0</v>
      </c>
      <c r="G36" s="26" t="str">
        <f t="shared" si="0"/>
        <v>Waffe wählen</v>
      </c>
      <c r="H36" s="26" t="str">
        <f>Anm_Gewehr!H38</f>
        <v/>
      </c>
      <c r="I36" s="127">
        <f>Anm_Gewehr!I38</f>
        <v>0</v>
      </c>
      <c r="J36" s="136">
        <v>1</v>
      </c>
      <c r="K36" s="125">
        <f t="shared" si="1"/>
        <v>1</v>
      </c>
      <c r="L36" s="125">
        <v>1</v>
      </c>
      <c r="M36" s="125" t="str">
        <f t="shared" si="2"/>
        <v/>
      </c>
      <c r="N36" s="125">
        <f t="shared" si="3"/>
        <v>1</v>
      </c>
      <c r="O36" s="125"/>
      <c r="P36" s="125"/>
      <c r="Q36" s="125"/>
      <c r="R36" s="125"/>
      <c r="S36" s="125"/>
      <c r="T36" s="125"/>
    </row>
    <row r="37" spans="1:20" x14ac:dyDescent="0.2">
      <c r="A37" s="20">
        <v>19</v>
      </c>
      <c r="B37" s="18">
        <f>Anm_Gewehr!B39</f>
        <v>0</v>
      </c>
      <c r="C37" s="130" t="str">
        <f>IF(Anm_Gewehr!C39="","",Anm_Gewehr!C39)</f>
        <v/>
      </c>
      <c r="D37" s="26" t="str">
        <f>Anm_Gewehr!D39</f>
        <v/>
      </c>
      <c r="E37" s="18">
        <f>Anm_Gewehr!E39</f>
        <v>0</v>
      </c>
      <c r="F37" s="18">
        <f>Anm_Gewehr!F39</f>
        <v>0</v>
      </c>
      <c r="G37" s="26" t="str">
        <f t="shared" si="0"/>
        <v>Waffe wählen</v>
      </c>
      <c r="H37" s="26" t="str">
        <f>Anm_Gewehr!H39</f>
        <v/>
      </c>
      <c r="I37" s="127">
        <f>Anm_Gewehr!I39</f>
        <v>0</v>
      </c>
      <c r="J37" s="136">
        <v>1</v>
      </c>
      <c r="K37" s="125">
        <f t="shared" si="1"/>
        <v>1</v>
      </c>
      <c r="L37" s="125">
        <v>1</v>
      </c>
      <c r="M37" s="125" t="str">
        <f t="shared" si="2"/>
        <v/>
      </c>
      <c r="N37" s="125">
        <f t="shared" si="3"/>
        <v>1</v>
      </c>
      <c r="O37" s="125"/>
      <c r="P37" s="125"/>
      <c r="Q37" s="125"/>
      <c r="R37" s="125"/>
      <c r="S37" s="125"/>
      <c r="T37" s="125"/>
    </row>
    <row r="38" spans="1:20" x14ac:dyDescent="0.2">
      <c r="A38" s="20">
        <v>20</v>
      </c>
      <c r="B38" s="18">
        <f>Anm_Gewehr!B40</f>
        <v>0</v>
      </c>
      <c r="C38" s="130" t="str">
        <f>IF(Anm_Gewehr!C40="","",Anm_Gewehr!C40)</f>
        <v/>
      </c>
      <c r="D38" s="26" t="str">
        <f>Anm_Gewehr!D40</f>
        <v/>
      </c>
      <c r="E38" s="18">
        <f>Anm_Gewehr!E40</f>
        <v>0</v>
      </c>
      <c r="F38" s="18">
        <f>Anm_Gewehr!F40</f>
        <v>0</v>
      </c>
      <c r="G38" s="26" t="str">
        <f t="shared" si="0"/>
        <v>Waffe wählen</v>
      </c>
      <c r="H38" s="26" t="str">
        <f>Anm_Gewehr!H40</f>
        <v/>
      </c>
      <c r="I38" s="127">
        <f>Anm_Gewehr!I40</f>
        <v>0</v>
      </c>
      <c r="J38" s="136">
        <v>1</v>
      </c>
      <c r="K38" s="125">
        <f t="shared" si="1"/>
        <v>1</v>
      </c>
      <c r="L38" s="125">
        <v>1</v>
      </c>
      <c r="M38" s="125" t="str">
        <f t="shared" si="2"/>
        <v/>
      </c>
      <c r="N38" s="125">
        <f t="shared" si="3"/>
        <v>1</v>
      </c>
      <c r="O38" s="125"/>
      <c r="P38" s="125"/>
      <c r="Q38" s="125"/>
      <c r="R38" s="125"/>
      <c r="S38" s="125"/>
      <c r="T38" s="125"/>
    </row>
    <row r="39" spans="1:20" x14ac:dyDescent="0.2">
      <c r="A39" s="20">
        <v>21</v>
      </c>
      <c r="B39" s="18">
        <f>Anm_Gewehr!B41</f>
        <v>0</v>
      </c>
      <c r="C39" s="130" t="str">
        <f>IF(Anm_Gewehr!C41="","",Anm_Gewehr!C41)</f>
        <v/>
      </c>
      <c r="D39" s="26" t="str">
        <f>Anm_Gewehr!D41</f>
        <v/>
      </c>
      <c r="E39" s="18">
        <f>Anm_Gewehr!E41</f>
        <v>0</v>
      </c>
      <c r="F39" s="18">
        <f>Anm_Gewehr!F41</f>
        <v>0</v>
      </c>
      <c r="G39" s="26" t="str">
        <f t="shared" si="0"/>
        <v>Waffe wählen</v>
      </c>
      <c r="H39" s="26" t="str">
        <f>Anm_Gewehr!H41</f>
        <v/>
      </c>
      <c r="I39" s="127">
        <f>Anm_Gewehr!I41</f>
        <v>0</v>
      </c>
      <c r="J39" s="136">
        <v>1</v>
      </c>
      <c r="K39" s="125">
        <f t="shared" si="1"/>
        <v>1</v>
      </c>
      <c r="L39" s="125">
        <v>1</v>
      </c>
      <c r="M39" s="125" t="str">
        <f t="shared" si="2"/>
        <v/>
      </c>
      <c r="N39" s="125">
        <f t="shared" si="3"/>
        <v>1</v>
      </c>
      <c r="O39" s="125"/>
      <c r="P39" s="125"/>
      <c r="Q39" s="125"/>
      <c r="R39" s="125"/>
      <c r="S39" s="125"/>
      <c r="T39" s="125"/>
    </row>
    <row r="40" spans="1:20" x14ac:dyDescent="0.2">
      <c r="A40" s="20">
        <v>22</v>
      </c>
      <c r="B40" s="18">
        <f>Anm_Gewehr!B42</f>
        <v>0</v>
      </c>
      <c r="C40" s="130" t="str">
        <f>IF(Anm_Gewehr!C42="","",Anm_Gewehr!C42)</f>
        <v/>
      </c>
      <c r="D40" s="26" t="str">
        <f>Anm_Gewehr!D42</f>
        <v/>
      </c>
      <c r="E40" s="18">
        <f>Anm_Gewehr!E42</f>
        <v>0</v>
      </c>
      <c r="F40" s="18">
        <f>Anm_Gewehr!F42</f>
        <v>0</v>
      </c>
      <c r="G40" s="26" t="str">
        <f t="shared" si="0"/>
        <v>Waffe wählen</v>
      </c>
      <c r="H40" s="26" t="str">
        <f>Anm_Gewehr!H42</f>
        <v/>
      </c>
      <c r="I40" s="127">
        <f>Anm_Gewehr!I42</f>
        <v>0</v>
      </c>
      <c r="J40" s="136">
        <v>1</v>
      </c>
      <c r="K40" s="125">
        <f t="shared" si="1"/>
        <v>1</v>
      </c>
      <c r="L40" s="125">
        <v>1</v>
      </c>
      <c r="M40" s="125" t="str">
        <f t="shared" si="2"/>
        <v/>
      </c>
      <c r="N40" s="125">
        <f t="shared" si="3"/>
        <v>1</v>
      </c>
      <c r="O40" s="125"/>
      <c r="P40" s="125"/>
      <c r="Q40" s="125"/>
      <c r="R40" s="125"/>
      <c r="S40" s="125"/>
      <c r="T40" s="125"/>
    </row>
    <row r="41" spans="1:20" x14ac:dyDescent="0.2">
      <c r="A41" s="20">
        <v>23</v>
      </c>
      <c r="B41" s="18">
        <f>Anm_Gewehr!B43</f>
        <v>0</v>
      </c>
      <c r="C41" s="130" t="str">
        <f>IF(Anm_Gewehr!C43="","",Anm_Gewehr!C43)</f>
        <v/>
      </c>
      <c r="D41" s="26" t="str">
        <f>Anm_Gewehr!D43</f>
        <v/>
      </c>
      <c r="E41" s="18">
        <f>Anm_Gewehr!E43</f>
        <v>0</v>
      </c>
      <c r="F41" s="18">
        <f>Anm_Gewehr!F43</f>
        <v>0</v>
      </c>
      <c r="G41" s="26" t="str">
        <f t="shared" si="0"/>
        <v>Waffe wählen</v>
      </c>
      <c r="H41" s="26" t="str">
        <f>Anm_Gewehr!H43</f>
        <v/>
      </c>
      <c r="I41" s="127">
        <f>Anm_Gewehr!I43</f>
        <v>0</v>
      </c>
      <c r="J41" s="136">
        <v>1</v>
      </c>
      <c r="K41" s="125">
        <f t="shared" si="1"/>
        <v>1</v>
      </c>
      <c r="L41" s="125">
        <v>1</v>
      </c>
      <c r="M41" s="125" t="str">
        <f t="shared" si="2"/>
        <v/>
      </c>
      <c r="N41" s="125">
        <f t="shared" si="3"/>
        <v>1</v>
      </c>
      <c r="O41" s="125"/>
      <c r="P41" s="125"/>
      <c r="Q41" s="125"/>
      <c r="R41" s="125"/>
      <c r="S41" s="125"/>
      <c r="T41" s="125"/>
    </row>
    <row r="42" spans="1:20" x14ac:dyDescent="0.2">
      <c r="A42" s="20">
        <v>24</v>
      </c>
      <c r="B42" s="18">
        <f>Anm_Gewehr!B44</f>
        <v>0</v>
      </c>
      <c r="C42" s="130" t="str">
        <f>IF(Anm_Gewehr!C44="","",Anm_Gewehr!C44)</f>
        <v/>
      </c>
      <c r="D42" s="26" t="str">
        <f>Anm_Gewehr!D44</f>
        <v/>
      </c>
      <c r="E42" s="18">
        <f>Anm_Gewehr!E44</f>
        <v>0</v>
      </c>
      <c r="F42" s="18">
        <f>Anm_Gewehr!F44</f>
        <v>0</v>
      </c>
      <c r="G42" s="26" t="str">
        <f t="shared" si="0"/>
        <v>Waffe wählen</v>
      </c>
      <c r="H42" s="26" t="str">
        <f>Anm_Gewehr!H44</f>
        <v/>
      </c>
      <c r="I42" s="127">
        <f>Anm_Gewehr!I44</f>
        <v>0</v>
      </c>
      <c r="J42" s="136">
        <v>1</v>
      </c>
      <c r="K42" s="125">
        <f t="shared" si="1"/>
        <v>1</v>
      </c>
      <c r="L42" s="125">
        <v>1</v>
      </c>
      <c r="M42" s="125" t="str">
        <f t="shared" si="2"/>
        <v/>
      </c>
      <c r="N42" s="125">
        <f t="shared" si="3"/>
        <v>1</v>
      </c>
      <c r="O42" s="125"/>
      <c r="P42" s="125"/>
      <c r="Q42" s="125"/>
      <c r="R42" s="125"/>
      <c r="S42" s="125"/>
      <c r="T42" s="125"/>
    </row>
    <row r="43" spans="1:20" ht="13.5" thickBot="1" x14ac:dyDescent="0.25">
      <c r="A43" s="21">
        <v>25</v>
      </c>
      <c r="B43" s="22">
        <f>Anm_Gewehr!B45</f>
        <v>0</v>
      </c>
      <c r="C43" s="27" t="str">
        <f>IF(Anm_Gewehr!C45="","",Anm_Gewehr!C45)</f>
        <v/>
      </c>
      <c r="D43" s="27" t="str">
        <f>Anm_Gewehr!D45</f>
        <v/>
      </c>
      <c r="E43" s="22">
        <f>Anm_Gewehr!E45</f>
        <v>0</v>
      </c>
      <c r="F43" s="22">
        <f>Anm_Gewehr!F45</f>
        <v>0</v>
      </c>
      <c r="G43" s="27" t="str">
        <f t="shared" si="0"/>
        <v>Waffe wählen</v>
      </c>
      <c r="H43" s="27" t="str">
        <f>Anm_Gewehr!H45</f>
        <v/>
      </c>
      <c r="I43" s="128">
        <f>Anm_Gewehr!I45</f>
        <v>0</v>
      </c>
      <c r="J43" s="136">
        <v>1</v>
      </c>
      <c r="K43" s="125">
        <f t="shared" si="1"/>
        <v>1</v>
      </c>
      <c r="L43" s="125">
        <v>1</v>
      </c>
      <c r="M43" s="125" t="str">
        <f t="shared" si="2"/>
        <v/>
      </c>
      <c r="N43" s="125">
        <f t="shared" si="3"/>
        <v>1</v>
      </c>
      <c r="O43" s="125"/>
      <c r="P43" s="125"/>
      <c r="Q43" s="125"/>
      <c r="R43" s="125"/>
      <c r="S43" s="125"/>
      <c r="T43" s="125"/>
    </row>
    <row r="45" spans="1:20" x14ac:dyDescent="0.2">
      <c r="A45" t="s">
        <v>19</v>
      </c>
      <c r="C45">
        <f>Anm_Gewehr!C47</f>
        <v>0</v>
      </c>
    </row>
    <row r="46" spans="1:20" x14ac:dyDescent="0.2">
      <c r="C46">
        <f>Anm_Gewehr!C48</f>
        <v>0</v>
      </c>
    </row>
  </sheetData>
  <sheetProtection password="CEAA" sheet="1" objects="1" scenarios="1"/>
  <mergeCells count="1">
    <mergeCell ref="D9:E9"/>
  </mergeCells>
  <phoneticPr fontId="2" type="noConversion"/>
  <conditionalFormatting sqref="G19:H43">
    <cfRule type="expression" dxfId="12" priority="3" stopIfTrue="1">
      <formula>$B19=0</formula>
    </cfRule>
  </conditionalFormatting>
  <conditionalFormatting sqref="G16:G18 F10:H14 G44:H47 H16:H17 F15:F47 H18:I18 I19:I43 A10:E18 A44:E47 A19:B43 D19:E43">
    <cfRule type="cellIs" dxfId="11" priority="4" stopIfTrue="1" operator="equal">
      <formula>0</formula>
    </cfRule>
  </conditionalFormatting>
  <conditionalFormatting sqref="G15">
    <cfRule type="expression" dxfId="10" priority="5" stopIfTrue="1">
      <formula>$C15=0</formula>
    </cfRule>
  </conditionalFormatting>
  <conditionalFormatting sqref="C19:C42">
    <cfRule type="cellIs" dxfId="9" priority="2" operator="equal">
      <formula>""</formula>
    </cfRule>
  </conditionalFormatting>
  <conditionalFormatting sqref="C43">
    <cfRule type="cellIs" dxfId="8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scale="90" orientation="landscape" r:id="rId1"/>
  <headerFooter alignWithMargins="0">
    <oddFooter>&amp;L&amp;8&amp;F&amp;CSeite &amp;P&amp;R&amp;8© 2010 by LKSV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tabColor indexed="42"/>
  </sheetPr>
  <dimension ref="A1:N48"/>
  <sheetViews>
    <sheetView workbookViewId="0">
      <selection activeCell="A17" sqref="A17"/>
    </sheetView>
  </sheetViews>
  <sheetFormatPr baseColWidth="10" defaultRowHeight="12.75" x14ac:dyDescent="0.2"/>
  <cols>
    <col min="1" max="1" width="3.85546875" customWidth="1"/>
    <col min="2" max="2" width="27.140625" customWidth="1"/>
    <col min="3" max="3" width="6.7109375" customWidth="1"/>
    <col min="4" max="4" width="6.85546875" customWidth="1"/>
    <col min="5" max="6" width="26.42578125" customWidth="1"/>
    <col min="7" max="7" width="15.140625" customWidth="1"/>
    <col min="8" max="8" width="23.85546875" customWidth="1"/>
    <col min="9" max="9" width="34.42578125" customWidth="1"/>
    <col min="11" max="14" width="11.42578125" style="58" customWidth="1"/>
  </cols>
  <sheetData>
    <row r="1" spans="1:14" ht="19.5" x14ac:dyDescent="0.25">
      <c r="E1" s="2" t="s">
        <v>0</v>
      </c>
    </row>
    <row r="2" spans="1:14" ht="19.5" x14ac:dyDescent="0.25">
      <c r="C2" s="4"/>
      <c r="E2" s="2" t="s">
        <v>3</v>
      </c>
      <c r="F2" s="1"/>
    </row>
    <row r="3" spans="1:14" s="5" customFormat="1" ht="8.25" x14ac:dyDescent="0.15">
      <c r="C3" s="6"/>
      <c r="E3" s="7"/>
      <c r="G3" s="8"/>
      <c r="K3" s="59"/>
      <c r="L3" s="59"/>
      <c r="M3" s="59"/>
      <c r="N3" s="59"/>
    </row>
    <row r="4" spans="1:14" s="9" customFormat="1" ht="11.25" x14ac:dyDescent="0.2">
      <c r="C4" s="10"/>
      <c r="E4" s="117" t="s">
        <v>132</v>
      </c>
      <c r="H4" s="117" t="s">
        <v>133</v>
      </c>
      <c r="K4" s="60"/>
      <c r="L4" s="60"/>
      <c r="M4" s="60"/>
      <c r="N4" s="60"/>
    </row>
    <row r="5" spans="1:14" s="9" customFormat="1" ht="11.25" x14ac:dyDescent="0.2">
      <c r="C5" s="10"/>
      <c r="E5" s="117" t="s">
        <v>1</v>
      </c>
      <c r="H5" s="117" t="s">
        <v>134</v>
      </c>
      <c r="K5" s="60"/>
      <c r="L5" s="60"/>
      <c r="M5" s="60"/>
      <c r="N5" s="60"/>
    </row>
    <row r="6" spans="1:14" s="9" customFormat="1" ht="11.25" x14ac:dyDescent="0.2">
      <c r="E6" s="117" t="s">
        <v>135</v>
      </c>
      <c r="H6" s="117" t="s">
        <v>136</v>
      </c>
      <c r="K6" s="60"/>
      <c r="L6" s="60"/>
      <c r="M6" s="60"/>
      <c r="N6" s="60"/>
    </row>
    <row r="7" spans="1:14" s="9" customFormat="1" ht="11.25" x14ac:dyDescent="0.2">
      <c r="E7" s="3" t="s">
        <v>156</v>
      </c>
      <c r="H7" s="3" t="s">
        <v>2</v>
      </c>
      <c r="K7" s="60"/>
      <c r="L7" s="60"/>
      <c r="M7" s="60"/>
      <c r="N7" s="60"/>
    </row>
    <row r="8" spans="1:14" s="11" customFormat="1" x14ac:dyDescent="0.2">
      <c r="D8" s="12"/>
      <c r="G8" s="12"/>
      <c r="K8" s="58"/>
      <c r="L8" s="58"/>
      <c r="M8" s="58"/>
      <c r="N8" s="58"/>
    </row>
    <row r="9" spans="1:14" s="14" customFormat="1" ht="26.25" x14ac:dyDescent="0.4">
      <c r="A9" s="53" t="s">
        <v>53</v>
      </c>
      <c r="B9" s="53"/>
      <c r="C9" s="53"/>
      <c r="D9" s="54"/>
      <c r="E9" s="56">
        <f ca="1">YEAR(TODAY())</f>
        <v>2021</v>
      </c>
      <c r="F9" s="57"/>
      <c r="G9" s="54"/>
      <c r="H9" s="55" t="s">
        <v>85</v>
      </c>
      <c r="K9" s="61"/>
      <c r="L9" s="61"/>
      <c r="M9" s="61"/>
      <c r="N9" s="61"/>
    </row>
    <row r="10" spans="1:14" s="11" customFormat="1" x14ac:dyDescent="0.2">
      <c r="D10" s="12"/>
      <c r="G10" s="12"/>
      <c r="K10" s="58"/>
      <c r="L10" s="58"/>
      <c r="M10" s="58"/>
      <c r="N10" s="58"/>
    </row>
    <row r="11" spans="1:14" s="11" customFormat="1" ht="15.75" x14ac:dyDescent="0.25">
      <c r="A11" s="17" t="s">
        <v>12</v>
      </c>
      <c r="K11" s="58"/>
      <c r="L11" s="58"/>
      <c r="M11" s="58"/>
      <c r="N11" s="58"/>
    </row>
    <row r="12" spans="1:14" s="11" customFormat="1" ht="14.25" customHeight="1" x14ac:dyDescent="0.2">
      <c r="A12" s="11" t="s">
        <v>37</v>
      </c>
      <c r="C12" s="143"/>
      <c r="D12" s="143"/>
      <c r="E12" s="143"/>
      <c r="F12" s="11" t="s">
        <v>36</v>
      </c>
      <c r="G12" s="143"/>
      <c r="H12" s="143"/>
      <c r="K12" s="58"/>
      <c r="L12" s="58"/>
      <c r="M12" s="58"/>
      <c r="N12" s="58"/>
    </row>
    <row r="13" spans="1:14" s="11" customFormat="1" ht="14.25" customHeight="1" x14ac:dyDescent="0.2">
      <c r="A13" s="11" t="s">
        <v>7</v>
      </c>
      <c r="C13" s="143"/>
      <c r="D13" s="143"/>
      <c r="E13" s="143"/>
      <c r="F13" s="11" t="s">
        <v>17</v>
      </c>
      <c r="G13" s="143"/>
      <c r="H13" s="143"/>
      <c r="K13" s="58"/>
      <c r="L13" s="58"/>
      <c r="M13" s="58"/>
      <c r="N13" s="58"/>
    </row>
    <row r="14" spans="1:14" s="11" customFormat="1" ht="14.25" customHeight="1" x14ac:dyDescent="0.2">
      <c r="A14" s="11" t="s">
        <v>4</v>
      </c>
      <c r="C14" s="143"/>
      <c r="D14" s="143"/>
      <c r="E14" s="143"/>
      <c r="F14" s="11" t="s">
        <v>74</v>
      </c>
      <c r="G14" s="143"/>
      <c r="H14" s="143"/>
      <c r="K14" s="58"/>
      <c r="L14" s="58"/>
      <c r="M14" s="58"/>
      <c r="N14" s="58"/>
    </row>
    <row r="15" spans="1:14" s="11" customFormat="1" ht="14.25" customHeight="1" x14ac:dyDescent="0.2">
      <c r="A15" s="11" t="s">
        <v>5</v>
      </c>
      <c r="C15" s="143"/>
      <c r="D15" s="143"/>
      <c r="E15" s="143"/>
      <c r="F15" s="11" t="s">
        <v>56</v>
      </c>
      <c r="G15" s="110"/>
      <c r="K15" s="58"/>
      <c r="L15" s="58"/>
      <c r="M15" s="58"/>
      <c r="N15" s="58"/>
    </row>
    <row r="16" spans="1:14" s="11" customFormat="1" x14ac:dyDescent="0.2">
      <c r="G16" s="110"/>
      <c r="K16" s="58"/>
      <c r="L16" s="58"/>
      <c r="M16" s="58"/>
      <c r="N16" s="58"/>
    </row>
    <row r="17" spans="1:14" s="11" customFormat="1" x14ac:dyDescent="0.2">
      <c r="K17" s="58"/>
      <c r="L17" s="58"/>
      <c r="M17" s="58"/>
      <c r="N17" s="58"/>
    </row>
    <row r="18" spans="1:14" s="11" customFormat="1" x14ac:dyDescent="0.2">
      <c r="K18" s="58"/>
      <c r="L18" s="58"/>
      <c r="M18" s="58"/>
      <c r="N18" s="58"/>
    </row>
    <row r="19" spans="1:14" ht="16.5" thickBot="1" x14ac:dyDescent="0.3">
      <c r="A19" s="17" t="s">
        <v>6</v>
      </c>
    </row>
    <row r="20" spans="1:14" x14ac:dyDescent="0.2">
      <c r="A20" s="19"/>
      <c r="B20" s="23" t="s">
        <v>7</v>
      </c>
      <c r="C20" s="25" t="s">
        <v>8</v>
      </c>
      <c r="D20" s="25" t="s">
        <v>9</v>
      </c>
      <c r="E20" s="23" t="s">
        <v>4</v>
      </c>
      <c r="F20" s="23" t="s">
        <v>5</v>
      </c>
      <c r="G20" s="48" t="s">
        <v>51</v>
      </c>
      <c r="H20" s="72"/>
      <c r="I20" s="58"/>
      <c r="J20" s="62" t="s">
        <v>54</v>
      </c>
      <c r="K20" s="62" t="s">
        <v>55</v>
      </c>
      <c r="M20"/>
      <c r="N20"/>
    </row>
    <row r="21" spans="1:14" ht="18.75" customHeight="1" x14ac:dyDescent="0.2">
      <c r="A21" s="20">
        <v>1</v>
      </c>
      <c r="B21" s="36"/>
      <c r="C21" s="119"/>
      <c r="D21" s="45" t="str">
        <f t="shared" ref="D21:D32" si="0">K21</f>
        <v/>
      </c>
      <c r="E21" s="36"/>
      <c r="F21" s="36"/>
      <c r="G21" s="73"/>
      <c r="H21" s="74"/>
      <c r="I21" s="58"/>
      <c r="J21" s="63" t="str">
        <f>IF(ISBLANK(C21),"",IF(C21&gt;=0,IF($E$9-C21-1900&gt;100,$E$9-C21-2000,$E$9-C21-1900),""))</f>
        <v/>
      </c>
      <c r="K21" s="58" t="str">
        <f>IF(ISBLANK(C21),"",IF(C21&gt;=0,IF(J21&gt;=70,"SV",IF(J21&gt;=60,"V",IF(J21&lt;=20,"J","E/S"))),""))</f>
        <v/>
      </c>
      <c r="M21"/>
      <c r="N21"/>
    </row>
    <row r="22" spans="1:14" ht="18.75" customHeight="1" x14ac:dyDescent="0.2">
      <c r="A22" s="20">
        <v>2</v>
      </c>
      <c r="B22" s="36"/>
      <c r="C22" s="119"/>
      <c r="D22" s="45" t="str">
        <f t="shared" si="0"/>
        <v/>
      </c>
      <c r="E22" s="36"/>
      <c r="F22" s="36"/>
      <c r="G22" s="73"/>
      <c r="H22" s="75"/>
      <c r="I22" s="58"/>
      <c r="J22" s="63" t="str">
        <f t="shared" ref="J22:J45" si="1">IF(ISBLANK(C22),"",IF(C22&gt;=0,IF($E$9-C22-1900&gt;100,$E$9-C22-2000,$E$9-C22-1900),""))</f>
        <v/>
      </c>
      <c r="K22" s="58" t="str">
        <f t="shared" ref="K22:K45" si="2">IF(ISBLANK(C22),"",IF(C22&gt;=0,IF(J22&gt;=70,"SV",IF(J22&gt;=60,"V",IF(J22&lt;=20,"J","E/S"))),""))</f>
        <v/>
      </c>
      <c r="M22"/>
      <c r="N22"/>
    </row>
    <row r="23" spans="1:14" ht="18.75" customHeight="1" x14ac:dyDescent="0.2">
      <c r="A23" s="20">
        <v>3</v>
      </c>
      <c r="B23" s="36"/>
      <c r="C23" s="119"/>
      <c r="D23" s="45" t="str">
        <f t="shared" si="0"/>
        <v/>
      </c>
      <c r="E23" s="36"/>
      <c r="F23" s="36"/>
      <c r="G23" s="73"/>
      <c r="H23" s="75"/>
      <c r="I23" s="58"/>
      <c r="J23" s="63" t="str">
        <f t="shared" si="1"/>
        <v/>
      </c>
      <c r="K23" s="58" t="str">
        <f t="shared" si="2"/>
        <v/>
      </c>
      <c r="M23"/>
      <c r="N23"/>
    </row>
    <row r="24" spans="1:14" ht="18.75" customHeight="1" x14ac:dyDescent="0.2">
      <c r="A24" s="20">
        <v>4</v>
      </c>
      <c r="B24" s="36"/>
      <c r="C24" s="119"/>
      <c r="D24" s="45" t="str">
        <f t="shared" si="0"/>
        <v/>
      </c>
      <c r="E24" s="36"/>
      <c r="F24" s="36"/>
      <c r="G24" s="73"/>
      <c r="H24" s="75"/>
      <c r="I24" s="58"/>
      <c r="J24" s="63" t="str">
        <f t="shared" si="1"/>
        <v/>
      </c>
      <c r="K24" s="58" t="str">
        <f t="shared" si="2"/>
        <v/>
      </c>
      <c r="M24"/>
      <c r="N24"/>
    </row>
    <row r="25" spans="1:14" ht="18.75" customHeight="1" x14ac:dyDescent="0.2">
      <c r="A25" s="20">
        <v>5</v>
      </c>
      <c r="B25" s="36"/>
      <c r="C25" s="119"/>
      <c r="D25" s="45" t="str">
        <f t="shared" si="0"/>
        <v/>
      </c>
      <c r="E25" s="36"/>
      <c r="F25" s="36"/>
      <c r="G25" s="73"/>
      <c r="H25" s="75"/>
      <c r="I25" s="58"/>
      <c r="J25" s="63" t="str">
        <f t="shared" si="1"/>
        <v/>
      </c>
      <c r="K25" s="58" t="str">
        <f t="shared" si="2"/>
        <v/>
      </c>
      <c r="M25"/>
      <c r="N25"/>
    </row>
    <row r="26" spans="1:14" ht="18.75" customHeight="1" x14ac:dyDescent="0.2">
      <c r="A26" s="20">
        <v>6</v>
      </c>
      <c r="B26" s="36"/>
      <c r="C26" s="119"/>
      <c r="D26" s="45" t="str">
        <f t="shared" si="0"/>
        <v/>
      </c>
      <c r="E26" s="36"/>
      <c r="F26" s="36"/>
      <c r="G26" s="73"/>
      <c r="H26" s="75"/>
      <c r="I26" s="58"/>
      <c r="J26" s="63" t="str">
        <f t="shared" si="1"/>
        <v/>
      </c>
      <c r="K26" s="58" t="str">
        <f t="shared" si="2"/>
        <v/>
      </c>
      <c r="M26"/>
      <c r="N26"/>
    </row>
    <row r="27" spans="1:14" ht="18.75" customHeight="1" x14ac:dyDescent="0.2">
      <c r="A27" s="20">
        <v>7</v>
      </c>
      <c r="B27" s="36"/>
      <c r="C27" s="119"/>
      <c r="D27" s="45" t="str">
        <f t="shared" si="0"/>
        <v/>
      </c>
      <c r="E27" s="36"/>
      <c r="F27" s="36"/>
      <c r="G27" s="73"/>
      <c r="H27" s="75"/>
      <c r="I27" s="58"/>
      <c r="J27" s="63" t="str">
        <f t="shared" si="1"/>
        <v/>
      </c>
      <c r="K27" s="58" t="str">
        <f t="shared" si="2"/>
        <v/>
      </c>
      <c r="M27"/>
      <c r="N27"/>
    </row>
    <row r="28" spans="1:14" ht="18.75" customHeight="1" x14ac:dyDescent="0.2">
      <c r="A28" s="20">
        <v>8</v>
      </c>
      <c r="B28" s="36"/>
      <c r="C28" s="119"/>
      <c r="D28" s="45" t="str">
        <f t="shared" si="0"/>
        <v/>
      </c>
      <c r="E28" s="36"/>
      <c r="F28" s="36"/>
      <c r="G28" s="73"/>
      <c r="H28" s="75"/>
      <c r="I28" s="58"/>
      <c r="J28" s="63" t="str">
        <f t="shared" si="1"/>
        <v/>
      </c>
      <c r="K28" s="58" t="str">
        <f t="shared" si="2"/>
        <v/>
      </c>
      <c r="M28"/>
      <c r="N28"/>
    </row>
    <row r="29" spans="1:14" ht="18.75" customHeight="1" x14ac:dyDescent="0.2">
      <c r="A29" s="20">
        <v>9</v>
      </c>
      <c r="B29" s="36"/>
      <c r="C29" s="119"/>
      <c r="D29" s="45" t="str">
        <f t="shared" si="0"/>
        <v/>
      </c>
      <c r="E29" s="36"/>
      <c r="F29" s="36"/>
      <c r="G29" s="73"/>
      <c r="H29" s="75"/>
      <c r="I29" s="58"/>
      <c r="J29" s="63" t="str">
        <f t="shared" si="1"/>
        <v/>
      </c>
      <c r="K29" s="58" t="str">
        <f t="shared" si="2"/>
        <v/>
      </c>
      <c r="M29"/>
      <c r="N29"/>
    </row>
    <row r="30" spans="1:14" ht="18.75" customHeight="1" x14ac:dyDescent="0.2">
      <c r="A30" s="20">
        <v>10</v>
      </c>
      <c r="B30" s="36"/>
      <c r="C30" s="119"/>
      <c r="D30" s="45" t="str">
        <f t="shared" si="0"/>
        <v/>
      </c>
      <c r="E30" s="36"/>
      <c r="F30" s="36"/>
      <c r="G30" s="73"/>
      <c r="H30" s="75"/>
      <c r="I30" s="58"/>
      <c r="J30" s="63" t="str">
        <f t="shared" si="1"/>
        <v/>
      </c>
      <c r="K30" s="58" t="str">
        <f t="shared" si="2"/>
        <v/>
      </c>
      <c r="M30"/>
      <c r="N30"/>
    </row>
    <row r="31" spans="1:14" ht="18.75" customHeight="1" x14ac:dyDescent="0.2">
      <c r="A31" s="20">
        <v>11</v>
      </c>
      <c r="B31" s="36"/>
      <c r="C31" s="119"/>
      <c r="D31" s="45" t="str">
        <f t="shared" si="0"/>
        <v/>
      </c>
      <c r="E31" s="36"/>
      <c r="F31" s="36"/>
      <c r="G31" s="73"/>
      <c r="H31" s="75"/>
      <c r="I31" s="58"/>
      <c r="J31" s="63" t="str">
        <f t="shared" si="1"/>
        <v/>
      </c>
      <c r="K31" s="58" t="str">
        <f t="shared" si="2"/>
        <v/>
      </c>
      <c r="M31"/>
      <c r="N31"/>
    </row>
    <row r="32" spans="1:14" ht="18.75" customHeight="1" x14ac:dyDescent="0.2">
      <c r="A32" s="20">
        <v>12</v>
      </c>
      <c r="B32" s="36"/>
      <c r="C32" s="119"/>
      <c r="D32" s="45" t="str">
        <f t="shared" si="0"/>
        <v/>
      </c>
      <c r="E32" s="36"/>
      <c r="F32" s="36"/>
      <c r="G32" s="73"/>
      <c r="H32" s="75"/>
      <c r="I32" s="58"/>
      <c r="J32" s="63" t="str">
        <f t="shared" si="1"/>
        <v/>
      </c>
      <c r="K32" s="58" t="str">
        <f t="shared" si="2"/>
        <v/>
      </c>
      <c r="M32"/>
      <c r="N32"/>
    </row>
    <row r="33" spans="1:14" ht="18.75" customHeight="1" x14ac:dyDescent="0.2">
      <c r="A33" s="20">
        <v>13</v>
      </c>
      <c r="B33" s="36"/>
      <c r="C33" s="119"/>
      <c r="D33" s="45" t="str">
        <f t="shared" ref="D33:D45" si="3">K33</f>
        <v/>
      </c>
      <c r="E33" s="36"/>
      <c r="F33" s="36"/>
      <c r="G33" s="73"/>
      <c r="H33" s="75"/>
      <c r="I33" s="58"/>
      <c r="J33" s="63" t="str">
        <f t="shared" si="1"/>
        <v/>
      </c>
      <c r="K33" s="58" t="str">
        <f t="shared" si="2"/>
        <v/>
      </c>
      <c r="M33"/>
      <c r="N33"/>
    </row>
    <row r="34" spans="1:14" ht="18.75" customHeight="1" x14ac:dyDescent="0.2">
      <c r="A34" s="20">
        <v>14</v>
      </c>
      <c r="B34" s="36"/>
      <c r="C34" s="119"/>
      <c r="D34" s="45" t="str">
        <f t="shared" si="3"/>
        <v/>
      </c>
      <c r="E34" s="36"/>
      <c r="F34" s="36"/>
      <c r="G34" s="73"/>
      <c r="H34" s="75"/>
      <c r="I34" s="58"/>
      <c r="J34" s="63" t="str">
        <f t="shared" si="1"/>
        <v/>
      </c>
      <c r="K34" s="58" t="str">
        <f t="shared" si="2"/>
        <v/>
      </c>
      <c r="M34"/>
      <c r="N34"/>
    </row>
    <row r="35" spans="1:14" ht="18.75" customHeight="1" x14ac:dyDescent="0.2">
      <c r="A35" s="20">
        <v>15</v>
      </c>
      <c r="B35" s="36"/>
      <c r="C35" s="119"/>
      <c r="D35" s="45" t="str">
        <f t="shared" si="3"/>
        <v/>
      </c>
      <c r="E35" s="36"/>
      <c r="F35" s="36"/>
      <c r="G35" s="73"/>
      <c r="H35" s="75"/>
      <c r="I35" s="58"/>
      <c r="J35" s="63" t="str">
        <f t="shared" si="1"/>
        <v/>
      </c>
      <c r="K35" s="58" t="str">
        <f t="shared" si="2"/>
        <v/>
      </c>
      <c r="M35"/>
      <c r="N35"/>
    </row>
    <row r="36" spans="1:14" ht="18.75" customHeight="1" x14ac:dyDescent="0.2">
      <c r="A36" s="20">
        <v>16</v>
      </c>
      <c r="B36" s="36"/>
      <c r="C36" s="119"/>
      <c r="D36" s="45" t="str">
        <f t="shared" si="3"/>
        <v/>
      </c>
      <c r="E36" s="36"/>
      <c r="F36" s="36"/>
      <c r="G36" s="73"/>
      <c r="H36" s="75"/>
      <c r="I36" s="58"/>
      <c r="J36" s="63" t="str">
        <f t="shared" si="1"/>
        <v/>
      </c>
      <c r="K36" s="58" t="str">
        <f t="shared" si="2"/>
        <v/>
      </c>
      <c r="M36"/>
      <c r="N36"/>
    </row>
    <row r="37" spans="1:14" ht="18.75" customHeight="1" x14ac:dyDescent="0.2">
      <c r="A37" s="20">
        <v>17</v>
      </c>
      <c r="B37" s="36"/>
      <c r="C37" s="119"/>
      <c r="D37" s="45" t="str">
        <f t="shared" si="3"/>
        <v/>
      </c>
      <c r="E37" s="36"/>
      <c r="F37" s="36"/>
      <c r="G37" s="73"/>
      <c r="H37" s="75"/>
      <c r="I37" s="58"/>
      <c r="J37" s="63" t="str">
        <f t="shared" si="1"/>
        <v/>
      </c>
      <c r="K37" s="58" t="str">
        <f t="shared" si="2"/>
        <v/>
      </c>
      <c r="M37"/>
      <c r="N37"/>
    </row>
    <row r="38" spans="1:14" ht="18.75" customHeight="1" x14ac:dyDescent="0.2">
      <c r="A38" s="20">
        <v>18</v>
      </c>
      <c r="B38" s="36"/>
      <c r="C38" s="119"/>
      <c r="D38" s="45" t="str">
        <f t="shared" si="3"/>
        <v/>
      </c>
      <c r="E38" s="36"/>
      <c r="F38" s="36"/>
      <c r="G38" s="73"/>
      <c r="H38" s="75"/>
      <c r="I38" s="58"/>
      <c r="J38" s="63" t="str">
        <f t="shared" si="1"/>
        <v/>
      </c>
      <c r="K38" s="58" t="str">
        <f t="shared" si="2"/>
        <v/>
      </c>
      <c r="M38"/>
      <c r="N38"/>
    </row>
    <row r="39" spans="1:14" ht="18.75" customHeight="1" x14ac:dyDescent="0.2">
      <c r="A39" s="20">
        <v>19</v>
      </c>
      <c r="B39" s="36"/>
      <c r="C39" s="119"/>
      <c r="D39" s="45" t="str">
        <f t="shared" si="3"/>
        <v/>
      </c>
      <c r="E39" s="36"/>
      <c r="F39" s="36"/>
      <c r="G39" s="73"/>
      <c r="H39" s="75"/>
      <c r="I39" s="58"/>
      <c r="J39" s="63" t="str">
        <f t="shared" si="1"/>
        <v/>
      </c>
      <c r="K39" s="58" t="str">
        <f t="shared" si="2"/>
        <v/>
      </c>
      <c r="M39"/>
      <c r="N39"/>
    </row>
    <row r="40" spans="1:14" ht="18.75" customHeight="1" x14ac:dyDescent="0.2">
      <c r="A40" s="20">
        <v>20</v>
      </c>
      <c r="B40" s="36"/>
      <c r="C40" s="119"/>
      <c r="D40" s="45" t="str">
        <f t="shared" si="3"/>
        <v/>
      </c>
      <c r="E40" s="36"/>
      <c r="F40" s="36"/>
      <c r="G40" s="73"/>
      <c r="H40" s="75"/>
      <c r="I40" s="58"/>
      <c r="J40" s="63" t="str">
        <f t="shared" si="1"/>
        <v/>
      </c>
      <c r="K40" s="58" t="str">
        <f t="shared" si="2"/>
        <v/>
      </c>
      <c r="M40"/>
      <c r="N40"/>
    </row>
    <row r="41" spans="1:14" ht="18.75" customHeight="1" x14ac:dyDescent="0.2">
      <c r="A41" s="20">
        <v>21</v>
      </c>
      <c r="B41" s="36"/>
      <c r="C41" s="119"/>
      <c r="D41" s="45" t="str">
        <f t="shared" si="3"/>
        <v/>
      </c>
      <c r="E41" s="36"/>
      <c r="F41" s="36"/>
      <c r="G41" s="73"/>
      <c r="H41" s="75"/>
      <c r="I41" s="58"/>
      <c r="J41" s="63" t="str">
        <f t="shared" si="1"/>
        <v/>
      </c>
      <c r="K41" s="58" t="str">
        <f t="shared" si="2"/>
        <v/>
      </c>
      <c r="M41"/>
      <c r="N41"/>
    </row>
    <row r="42" spans="1:14" ht="18.75" customHeight="1" x14ac:dyDescent="0.2">
      <c r="A42" s="20">
        <v>22</v>
      </c>
      <c r="B42" s="36"/>
      <c r="C42" s="119"/>
      <c r="D42" s="45" t="str">
        <f t="shared" si="3"/>
        <v/>
      </c>
      <c r="E42" s="36"/>
      <c r="F42" s="36"/>
      <c r="G42" s="73"/>
      <c r="H42" s="75"/>
      <c r="I42" s="58"/>
      <c r="J42" s="63" t="str">
        <f t="shared" si="1"/>
        <v/>
      </c>
      <c r="K42" s="58" t="str">
        <f t="shared" si="2"/>
        <v/>
      </c>
      <c r="M42"/>
      <c r="N42"/>
    </row>
    <row r="43" spans="1:14" ht="18.75" customHeight="1" x14ac:dyDescent="0.2">
      <c r="A43" s="20">
        <v>23</v>
      </c>
      <c r="B43" s="36"/>
      <c r="C43" s="119"/>
      <c r="D43" s="45" t="str">
        <f t="shared" si="3"/>
        <v/>
      </c>
      <c r="E43" s="36"/>
      <c r="F43" s="36"/>
      <c r="G43" s="73"/>
      <c r="H43" s="75"/>
      <c r="I43" s="58"/>
      <c r="J43" s="63" t="str">
        <f t="shared" si="1"/>
        <v/>
      </c>
      <c r="K43" s="58" t="str">
        <f t="shared" si="2"/>
        <v/>
      </c>
      <c r="M43"/>
      <c r="N43"/>
    </row>
    <row r="44" spans="1:14" ht="18.75" customHeight="1" x14ac:dyDescent="0.2">
      <c r="A44" s="20">
        <v>24</v>
      </c>
      <c r="B44" s="36"/>
      <c r="C44" s="119"/>
      <c r="D44" s="45" t="str">
        <f t="shared" si="3"/>
        <v/>
      </c>
      <c r="E44" s="36"/>
      <c r="F44" s="36"/>
      <c r="G44" s="73"/>
      <c r="H44" s="75"/>
      <c r="I44" s="58"/>
      <c r="J44" s="63" t="str">
        <f t="shared" si="1"/>
        <v/>
      </c>
      <c r="K44" s="58" t="str">
        <f t="shared" si="2"/>
        <v/>
      </c>
      <c r="M44"/>
      <c r="N44"/>
    </row>
    <row r="45" spans="1:14" ht="18.75" customHeight="1" thickBot="1" x14ac:dyDescent="0.25">
      <c r="A45" s="21">
        <v>25</v>
      </c>
      <c r="B45" s="39"/>
      <c r="C45" s="120"/>
      <c r="D45" s="47" t="str">
        <f t="shared" si="3"/>
        <v/>
      </c>
      <c r="E45" s="39"/>
      <c r="F45" s="39"/>
      <c r="G45" s="76"/>
      <c r="H45" s="77"/>
      <c r="I45" s="58"/>
      <c r="J45" s="63" t="str">
        <f t="shared" si="1"/>
        <v/>
      </c>
      <c r="K45" s="58" t="str">
        <f t="shared" si="2"/>
        <v/>
      </c>
      <c r="M45"/>
      <c r="N45"/>
    </row>
    <row r="47" spans="1:14" x14ac:dyDescent="0.2">
      <c r="A47" t="s">
        <v>129</v>
      </c>
      <c r="C47" s="115"/>
      <c r="D47" s="115"/>
      <c r="E47" s="115"/>
      <c r="F47" s="115"/>
      <c r="G47" s="115"/>
      <c r="H47" s="115"/>
    </row>
    <row r="48" spans="1:14" x14ac:dyDescent="0.2">
      <c r="C48" s="115"/>
      <c r="D48" s="115"/>
      <c r="E48" s="115"/>
      <c r="F48" s="115"/>
      <c r="G48" s="115"/>
      <c r="H48" s="115"/>
    </row>
  </sheetData>
  <sheetProtection algorithmName="SHA-512" hashValue="iTS7+xiHtt/6nG3pxM+cgIMeoNjKUQ+N/RD4dXjPvueW3FBIiRKrt5dBTGebn/b5mZqs8jiDNOzvxEYLoJvSYQ==" saltValue="JDm82gNvpag9g0Z5xr3M4g==" spinCount="100000" sheet="1" objects="1" scenarios="1"/>
  <mergeCells count="7">
    <mergeCell ref="C12:E12"/>
    <mergeCell ref="C13:E13"/>
    <mergeCell ref="C14:E14"/>
    <mergeCell ref="C15:E15"/>
    <mergeCell ref="G12:H12"/>
    <mergeCell ref="G13:H13"/>
    <mergeCell ref="G14:H14"/>
  </mergeCells>
  <phoneticPr fontId="2" type="noConversion"/>
  <conditionalFormatting sqref="D21:D32">
    <cfRule type="cellIs" dxfId="7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orientation="landscape" r:id="rId1"/>
  <headerFooter alignWithMargins="0">
    <oddFooter>&amp;L&amp;8&amp;F&amp;CDieses Formular kann unter www.lksv.ch Register Reglemente/Formulare heruntergeladen werden.&amp;R&amp;8© 2010 by LKSV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51" r:id="rId4" name="Drop Down 55">
              <controlPr locked="0" defaultSize="0" autoLine="0" autoPict="0">
                <anchor moveWithCells="1">
                  <from>
                    <xdr:col>6</xdr:col>
                    <xdr:colOff>47625</xdr:colOff>
                    <xdr:row>14</xdr:row>
                    <xdr:rowOff>0</xdr:rowOff>
                  </from>
                  <to>
                    <xdr:col>7</xdr:col>
                    <xdr:colOff>495300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0">
    <tabColor indexed="43"/>
    <pageSetUpPr fitToPage="1"/>
  </sheetPr>
  <dimension ref="A1:O46"/>
  <sheetViews>
    <sheetView workbookViewId="0">
      <selection activeCell="A44" sqref="A44"/>
    </sheetView>
  </sheetViews>
  <sheetFormatPr baseColWidth="10" defaultRowHeight="12.75" x14ac:dyDescent="0.2"/>
  <cols>
    <col min="1" max="1" width="3.85546875" customWidth="1"/>
    <col min="2" max="2" width="23.85546875" customWidth="1"/>
    <col min="3" max="3" width="6.7109375" customWidth="1"/>
    <col min="4" max="4" width="6.85546875" customWidth="1"/>
    <col min="5" max="6" width="21.28515625" customWidth="1"/>
    <col min="7" max="7" width="14.140625" customWidth="1"/>
    <col min="8" max="8" width="32.7109375" customWidth="1"/>
    <col min="10" max="15" width="11.42578125" style="58" customWidth="1"/>
  </cols>
  <sheetData>
    <row r="1" spans="1:15" ht="19.5" x14ac:dyDescent="0.25">
      <c r="E1" s="2" t="s">
        <v>0</v>
      </c>
    </row>
    <row r="2" spans="1:15" ht="19.5" x14ac:dyDescent="0.25">
      <c r="C2" s="4"/>
      <c r="E2" s="2" t="s">
        <v>3</v>
      </c>
      <c r="F2" s="1"/>
    </row>
    <row r="3" spans="1:15" s="5" customFormat="1" ht="8.25" x14ac:dyDescent="0.15">
      <c r="C3" s="6"/>
      <c r="E3" s="7"/>
      <c r="G3" s="8"/>
      <c r="J3" s="59"/>
      <c r="K3" s="59"/>
      <c r="L3" s="59"/>
      <c r="M3" s="59"/>
      <c r="N3" s="59"/>
      <c r="O3" s="59"/>
    </row>
    <row r="4" spans="1:15" s="9" customFormat="1" ht="11.25" x14ac:dyDescent="0.2">
      <c r="C4" s="10"/>
      <c r="E4" s="117" t="s">
        <v>132</v>
      </c>
      <c r="H4" s="117" t="s">
        <v>133</v>
      </c>
      <c r="J4" s="60"/>
      <c r="K4" s="60"/>
      <c r="L4" s="60"/>
      <c r="M4" s="60"/>
      <c r="N4" s="60"/>
      <c r="O4" s="60"/>
    </row>
    <row r="5" spans="1:15" s="9" customFormat="1" ht="11.25" x14ac:dyDescent="0.2">
      <c r="C5" s="10"/>
      <c r="E5" s="117" t="s">
        <v>1</v>
      </c>
      <c r="H5" s="117" t="s">
        <v>134</v>
      </c>
      <c r="J5" s="60"/>
      <c r="K5" s="60"/>
      <c r="L5" s="60"/>
      <c r="M5" s="60"/>
      <c r="N5" s="60"/>
      <c r="O5" s="60"/>
    </row>
    <row r="6" spans="1:15" s="9" customFormat="1" ht="11.25" x14ac:dyDescent="0.2">
      <c r="E6" s="117" t="s">
        <v>135</v>
      </c>
      <c r="H6" s="117" t="s">
        <v>136</v>
      </c>
      <c r="J6" s="60"/>
      <c r="K6" s="60"/>
      <c r="L6" s="60"/>
      <c r="M6" s="60"/>
      <c r="N6" s="60"/>
      <c r="O6" s="60"/>
    </row>
    <row r="7" spans="1:15" s="9" customFormat="1" ht="11.25" x14ac:dyDescent="0.2">
      <c r="E7" s="3" t="s">
        <v>156</v>
      </c>
      <c r="H7" s="3" t="s">
        <v>2</v>
      </c>
      <c r="J7" s="60"/>
      <c r="K7" s="60"/>
      <c r="L7" s="60"/>
      <c r="M7" s="60"/>
      <c r="N7" s="60"/>
      <c r="O7" s="60"/>
    </row>
    <row r="8" spans="1:15" s="11" customFormat="1" x14ac:dyDescent="0.2">
      <c r="D8" s="12"/>
      <c r="G8" s="12"/>
      <c r="J8" s="58"/>
      <c r="K8" s="58"/>
      <c r="L8" s="58"/>
      <c r="M8" s="58"/>
      <c r="N8" s="58"/>
      <c r="O8" s="58"/>
    </row>
    <row r="9" spans="1:15" s="33" customFormat="1" ht="18" x14ac:dyDescent="0.25">
      <c r="A9" s="33" t="s">
        <v>53</v>
      </c>
      <c r="D9" s="142">
        <f ca="1">Anm_Pistole!E9</f>
        <v>2021</v>
      </c>
      <c r="E9" s="142"/>
      <c r="G9" s="34"/>
      <c r="H9" s="35" t="s">
        <v>85</v>
      </c>
      <c r="J9" s="85"/>
      <c r="K9" s="85"/>
      <c r="L9" s="85"/>
      <c r="M9" s="85"/>
      <c r="N9" s="85"/>
      <c r="O9" s="85"/>
    </row>
    <row r="10" spans="1:15" s="11" customFormat="1" x14ac:dyDescent="0.2">
      <c r="D10" s="12"/>
      <c r="G10" s="12"/>
      <c r="J10" s="58"/>
      <c r="K10" s="58"/>
      <c r="L10" s="58"/>
      <c r="M10" s="58"/>
      <c r="N10" s="58"/>
      <c r="O10" s="58"/>
    </row>
    <row r="11" spans="1:15" s="32" customFormat="1" x14ac:dyDescent="0.2">
      <c r="A11" s="16" t="s">
        <v>12</v>
      </c>
      <c r="H11" s="11"/>
      <c r="J11" s="58"/>
      <c r="K11" s="58"/>
      <c r="L11" s="58"/>
      <c r="M11" s="58"/>
      <c r="N11" s="58"/>
      <c r="O11" s="58"/>
    </row>
    <row r="12" spans="1:15" s="11" customFormat="1" x14ac:dyDescent="0.2">
      <c r="A12" s="11" t="s">
        <v>32</v>
      </c>
      <c r="C12" s="16">
        <f>Anm_Pistole!C12</f>
        <v>0</v>
      </c>
      <c r="F12" s="11" t="s">
        <v>36</v>
      </c>
      <c r="G12" s="113">
        <f>Anm_Pistole!G12</f>
        <v>0</v>
      </c>
      <c r="J12" s="58"/>
      <c r="K12" s="58"/>
      <c r="L12" s="58"/>
      <c r="M12" s="58"/>
      <c r="N12" s="58"/>
      <c r="O12" s="58"/>
    </row>
    <row r="13" spans="1:15" s="11" customFormat="1" x14ac:dyDescent="0.2">
      <c r="A13" s="11" t="s">
        <v>33</v>
      </c>
      <c r="C13" s="16">
        <f>Anm_Pistole!C13</f>
        <v>0</v>
      </c>
      <c r="F13" s="11" t="s">
        <v>17</v>
      </c>
      <c r="G13" s="110">
        <f>Anm_Pistole!G13</f>
        <v>0</v>
      </c>
      <c r="J13" s="58"/>
      <c r="K13" s="58"/>
      <c r="L13" s="58"/>
      <c r="M13" s="58"/>
      <c r="N13" s="58"/>
      <c r="O13" s="58"/>
    </row>
    <row r="14" spans="1:15" s="11" customFormat="1" x14ac:dyDescent="0.2">
      <c r="A14" s="11" t="s">
        <v>34</v>
      </c>
      <c r="C14" s="11">
        <f>Anm_Pistole!C14</f>
        <v>0</v>
      </c>
      <c r="F14" s="11" t="s">
        <v>18</v>
      </c>
      <c r="G14" s="110">
        <f>Anm_Pistole!G14</f>
        <v>0</v>
      </c>
      <c r="J14" s="58"/>
      <c r="K14" s="58"/>
      <c r="L14" s="58"/>
      <c r="M14" s="58"/>
      <c r="N14" s="58"/>
      <c r="O14" s="58"/>
    </row>
    <row r="15" spans="1:15" s="11" customFormat="1" x14ac:dyDescent="0.2">
      <c r="A15" s="11" t="s">
        <v>35</v>
      </c>
      <c r="C15" s="11">
        <f>Anm_Pistole!C15</f>
        <v>0</v>
      </c>
      <c r="F15" s="11" t="s">
        <v>56</v>
      </c>
      <c r="G15" s="111" t="str">
        <f>IF(J15=1,"Auswählen",IF(J15=2,"Papier",IF(J15=3,"Elektronisch, Excel-Datei","nothing")))</f>
        <v>Auswählen</v>
      </c>
      <c r="J15" s="131">
        <v>1</v>
      </c>
      <c r="K15" s="58"/>
      <c r="L15" s="58"/>
      <c r="M15" s="58"/>
      <c r="N15" s="58"/>
      <c r="O15" s="58"/>
    </row>
    <row r="16" spans="1:15" s="11" customFormat="1" x14ac:dyDescent="0.2">
      <c r="J16" s="58"/>
      <c r="K16" s="58"/>
      <c r="L16" s="58"/>
      <c r="M16" s="58"/>
      <c r="N16" s="58"/>
      <c r="O16" s="58"/>
    </row>
    <row r="17" spans="1:15" s="32" customFormat="1" ht="13.5" thickBot="1" x14ac:dyDescent="0.25">
      <c r="A17" s="16" t="s">
        <v>6</v>
      </c>
      <c r="J17" s="58"/>
      <c r="K17" s="58"/>
      <c r="L17" s="58"/>
      <c r="M17" s="58"/>
      <c r="N17" s="58"/>
      <c r="O17" s="58"/>
    </row>
    <row r="18" spans="1:15" x14ac:dyDescent="0.2">
      <c r="A18" s="19"/>
      <c r="B18" s="23" t="s">
        <v>7</v>
      </c>
      <c r="C18" s="25" t="s">
        <v>8</v>
      </c>
      <c r="D18" s="25" t="s">
        <v>9</v>
      </c>
      <c r="E18" s="23" t="s">
        <v>4</v>
      </c>
      <c r="F18" s="23" t="s">
        <v>5</v>
      </c>
      <c r="G18" s="78" t="s">
        <v>52</v>
      </c>
      <c r="H18" s="79"/>
      <c r="J18" s="58" t="s">
        <v>89</v>
      </c>
      <c r="K18" s="58" t="s">
        <v>90</v>
      </c>
      <c r="L18" s="58" t="s">
        <v>91</v>
      </c>
      <c r="M18" s="58" t="s">
        <v>92</v>
      </c>
      <c r="N18" s="58" t="s">
        <v>93</v>
      </c>
    </row>
    <row r="19" spans="1:15" x14ac:dyDescent="0.2">
      <c r="A19" s="20">
        <v>1</v>
      </c>
      <c r="B19" s="18">
        <f>Anm_Pistole!B21</f>
        <v>0</v>
      </c>
      <c r="C19" s="130" t="str">
        <f>IF(Anm_Pistole!C21="","",Anm_Pistole!C21)</f>
        <v/>
      </c>
      <c r="D19" s="26" t="str">
        <f>Anm_Pistole!D21</f>
        <v/>
      </c>
      <c r="E19" s="18">
        <f>Anm_Pistole!E21</f>
        <v>0</v>
      </c>
      <c r="F19" s="18">
        <f>Anm_Pistole!F21</f>
        <v>0</v>
      </c>
      <c r="G19" s="80">
        <f>Anm_Pistole!G21</f>
        <v>0</v>
      </c>
      <c r="H19" s="81"/>
      <c r="J19" s="58">
        <f>IF(B19&gt;0,1,0)</f>
        <v>0</v>
      </c>
      <c r="K19" s="58">
        <f>IF(D19="V",1,0)</f>
        <v>0</v>
      </c>
      <c r="L19" s="58">
        <f>IF(D19="SV",1,0)</f>
        <v>0</v>
      </c>
      <c r="M19" s="58">
        <f>IF(D19="J",1,0)</f>
        <v>0</v>
      </c>
      <c r="N19" s="58">
        <f>IF(D19="JJ",1,0)</f>
        <v>0</v>
      </c>
    </row>
    <row r="20" spans="1:15" x14ac:dyDescent="0.2">
      <c r="A20" s="20">
        <v>2</v>
      </c>
      <c r="B20" s="18">
        <f>Anm_Pistole!B22</f>
        <v>0</v>
      </c>
      <c r="C20" s="130" t="str">
        <f>IF(Anm_Pistole!C22="","",Anm_Pistole!C22)</f>
        <v/>
      </c>
      <c r="D20" s="26" t="str">
        <f>Anm_Pistole!D22</f>
        <v/>
      </c>
      <c r="E20" s="18">
        <f>Anm_Pistole!E22</f>
        <v>0</v>
      </c>
      <c r="F20" s="18">
        <f>Anm_Pistole!F22</f>
        <v>0</v>
      </c>
      <c r="G20" s="80">
        <f>Anm_Pistole!G22</f>
        <v>0</v>
      </c>
      <c r="H20" s="82"/>
      <c r="J20" s="58">
        <f t="shared" ref="J20:J43" si="0">IF(B20&gt;0,1,0)</f>
        <v>0</v>
      </c>
    </row>
    <row r="21" spans="1:15" x14ac:dyDescent="0.2">
      <c r="A21" s="20">
        <v>3</v>
      </c>
      <c r="B21" s="18">
        <f>Anm_Pistole!B23</f>
        <v>0</v>
      </c>
      <c r="C21" s="130" t="str">
        <f>IF(Anm_Pistole!C23="","",Anm_Pistole!C23)</f>
        <v/>
      </c>
      <c r="D21" s="26" t="str">
        <f>Anm_Pistole!D23</f>
        <v/>
      </c>
      <c r="E21" s="18">
        <f>Anm_Pistole!E23</f>
        <v>0</v>
      </c>
      <c r="F21" s="18">
        <f>Anm_Pistole!F23</f>
        <v>0</v>
      </c>
      <c r="G21" s="80">
        <f>Anm_Pistole!G23</f>
        <v>0</v>
      </c>
      <c r="H21" s="82"/>
      <c r="J21" s="58">
        <f t="shared" si="0"/>
        <v>0</v>
      </c>
    </row>
    <row r="22" spans="1:15" x14ac:dyDescent="0.2">
      <c r="A22" s="20">
        <v>4</v>
      </c>
      <c r="B22" s="18">
        <f>Anm_Pistole!B24</f>
        <v>0</v>
      </c>
      <c r="C22" s="130" t="str">
        <f>IF(Anm_Pistole!C24="","",Anm_Pistole!C24)</f>
        <v/>
      </c>
      <c r="D22" s="26" t="str">
        <f>Anm_Pistole!D24</f>
        <v/>
      </c>
      <c r="E22" s="18">
        <f>Anm_Pistole!E24</f>
        <v>0</v>
      </c>
      <c r="F22" s="18">
        <f>Anm_Pistole!F24</f>
        <v>0</v>
      </c>
      <c r="G22" s="80">
        <f>Anm_Pistole!G24</f>
        <v>0</v>
      </c>
      <c r="H22" s="82"/>
      <c r="J22" s="58">
        <f t="shared" si="0"/>
        <v>0</v>
      </c>
    </row>
    <row r="23" spans="1:15" x14ac:dyDescent="0.2">
      <c r="A23" s="20">
        <v>5</v>
      </c>
      <c r="B23" s="18">
        <f>Anm_Pistole!B25</f>
        <v>0</v>
      </c>
      <c r="C23" s="130" t="str">
        <f>IF(Anm_Pistole!C25="","",Anm_Pistole!C25)</f>
        <v/>
      </c>
      <c r="D23" s="26" t="str">
        <f>Anm_Pistole!D25</f>
        <v/>
      </c>
      <c r="E23" s="18">
        <f>Anm_Pistole!E25</f>
        <v>0</v>
      </c>
      <c r="F23" s="18">
        <f>Anm_Pistole!F25</f>
        <v>0</v>
      </c>
      <c r="G23" s="80">
        <f>Anm_Pistole!G25</f>
        <v>0</v>
      </c>
      <c r="H23" s="82"/>
      <c r="J23" s="58">
        <f t="shared" si="0"/>
        <v>0</v>
      </c>
    </row>
    <row r="24" spans="1:15" x14ac:dyDescent="0.2">
      <c r="A24" s="20">
        <v>6</v>
      </c>
      <c r="B24" s="18">
        <f>Anm_Pistole!B26</f>
        <v>0</v>
      </c>
      <c r="C24" s="130" t="str">
        <f>IF(Anm_Pistole!C26="","",Anm_Pistole!C26)</f>
        <v/>
      </c>
      <c r="D24" s="26" t="str">
        <f>Anm_Pistole!D26</f>
        <v/>
      </c>
      <c r="E24" s="18">
        <f>Anm_Pistole!E26</f>
        <v>0</v>
      </c>
      <c r="F24" s="18">
        <f>Anm_Pistole!F26</f>
        <v>0</v>
      </c>
      <c r="G24" s="80">
        <f>Anm_Pistole!G26</f>
        <v>0</v>
      </c>
      <c r="H24" s="82"/>
      <c r="J24" s="58">
        <f t="shared" si="0"/>
        <v>0</v>
      </c>
    </row>
    <row r="25" spans="1:15" x14ac:dyDescent="0.2">
      <c r="A25" s="20">
        <v>7</v>
      </c>
      <c r="B25" s="18">
        <f>Anm_Pistole!B27</f>
        <v>0</v>
      </c>
      <c r="C25" s="130" t="str">
        <f>IF(Anm_Pistole!C27="","",Anm_Pistole!C27)</f>
        <v/>
      </c>
      <c r="D25" s="26" t="str">
        <f>Anm_Pistole!D27</f>
        <v/>
      </c>
      <c r="E25" s="18">
        <f>Anm_Pistole!E27</f>
        <v>0</v>
      </c>
      <c r="F25" s="18">
        <f>Anm_Pistole!F27</f>
        <v>0</v>
      </c>
      <c r="G25" s="80">
        <f>Anm_Pistole!G27</f>
        <v>0</v>
      </c>
      <c r="H25" s="82"/>
      <c r="J25" s="58">
        <f t="shared" si="0"/>
        <v>0</v>
      </c>
    </row>
    <row r="26" spans="1:15" x14ac:dyDescent="0.2">
      <c r="A26" s="20">
        <v>8</v>
      </c>
      <c r="B26" s="18">
        <f>Anm_Pistole!B28</f>
        <v>0</v>
      </c>
      <c r="C26" s="130" t="str">
        <f>IF(Anm_Pistole!C28="","",Anm_Pistole!C28)</f>
        <v/>
      </c>
      <c r="D26" s="26" t="str">
        <f>Anm_Pistole!D28</f>
        <v/>
      </c>
      <c r="E26" s="18">
        <f>Anm_Pistole!E28</f>
        <v>0</v>
      </c>
      <c r="F26" s="18">
        <f>Anm_Pistole!F28</f>
        <v>0</v>
      </c>
      <c r="G26" s="80">
        <f>Anm_Pistole!G28</f>
        <v>0</v>
      </c>
      <c r="H26" s="82"/>
      <c r="J26" s="58">
        <f t="shared" si="0"/>
        <v>0</v>
      </c>
    </row>
    <row r="27" spans="1:15" x14ac:dyDescent="0.2">
      <c r="A27" s="20">
        <v>9</v>
      </c>
      <c r="B27" s="18">
        <f>Anm_Pistole!B29</f>
        <v>0</v>
      </c>
      <c r="C27" s="130" t="str">
        <f>IF(Anm_Pistole!C29="","",Anm_Pistole!C29)</f>
        <v/>
      </c>
      <c r="D27" s="26" t="str">
        <f>Anm_Pistole!D29</f>
        <v/>
      </c>
      <c r="E27" s="18">
        <f>Anm_Pistole!E29</f>
        <v>0</v>
      </c>
      <c r="F27" s="18">
        <f>Anm_Pistole!F29</f>
        <v>0</v>
      </c>
      <c r="G27" s="80">
        <f>Anm_Pistole!G29</f>
        <v>0</v>
      </c>
      <c r="H27" s="82"/>
      <c r="J27" s="58">
        <f t="shared" si="0"/>
        <v>0</v>
      </c>
    </row>
    <row r="28" spans="1:15" x14ac:dyDescent="0.2">
      <c r="A28" s="20">
        <v>10</v>
      </c>
      <c r="B28" s="18">
        <f>Anm_Pistole!B30</f>
        <v>0</v>
      </c>
      <c r="C28" s="130" t="str">
        <f>IF(Anm_Pistole!C30="","",Anm_Pistole!C30)</f>
        <v/>
      </c>
      <c r="D28" s="26" t="str">
        <f>Anm_Pistole!D30</f>
        <v/>
      </c>
      <c r="E28" s="18">
        <f>Anm_Pistole!E30</f>
        <v>0</v>
      </c>
      <c r="F28" s="18">
        <f>Anm_Pistole!F30</f>
        <v>0</v>
      </c>
      <c r="G28" s="80">
        <f>Anm_Pistole!G30</f>
        <v>0</v>
      </c>
      <c r="H28" s="82"/>
      <c r="J28" s="58">
        <f t="shared" si="0"/>
        <v>0</v>
      </c>
    </row>
    <row r="29" spans="1:15" x14ac:dyDescent="0.2">
      <c r="A29" s="20">
        <v>11</v>
      </c>
      <c r="B29" s="18">
        <f>Anm_Pistole!B31</f>
        <v>0</v>
      </c>
      <c r="C29" s="130" t="str">
        <f>IF(Anm_Pistole!C31="","",Anm_Pistole!C31)</f>
        <v/>
      </c>
      <c r="D29" s="26" t="str">
        <f>Anm_Pistole!D31</f>
        <v/>
      </c>
      <c r="E29" s="18">
        <f>Anm_Pistole!E31</f>
        <v>0</v>
      </c>
      <c r="F29" s="18">
        <f>Anm_Pistole!F31</f>
        <v>0</v>
      </c>
      <c r="G29" s="80">
        <f>Anm_Pistole!G31</f>
        <v>0</v>
      </c>
      <c r="H29" s="82"/>
      <c r="J29" s="58">
        <f t="shared" si="0"/>
        <v>0</v>
      </c>
    </row>
    <row r="30" spans="1:15" x14ac:dyDescent="0.2">
      <c r="A30" s="20">
        <v>12</v>
      </c>
      <c r="B30" s="18">
        <f>Anm_Pistole!B32</f>
        <v>0</v>
      </c>
      <c r="C30" s="130" t="str">
        <f>IF(Anm_Pistole!C32="","",Anm_Pistole!C32)</f>
        <v/>
      </c>
      <c r="D30" s="26" t="str">
        <f>Anm_Pistole!D32</f>
        <v/>
      </c>
      <c r="E30" s="18">
        <f>Anm_Pistole!E32</f>
        <v>0</v>
      </c>
      <c r="F30" s="18">
        <f>Anm_Pistole!F32</f>
        <v>0</v>
      </c>
      <c r="G30" s="80">
        <f>Anm_Pistole!G32</f>
        <v>0</v>
      </c>
      <c r="H30" s="82"/>
      <c r="J30" s="58">
        <f t="shared" si="0"/>
        <v>0</v>
      </c>
    </row>
    <row r="31" spans="1:15" x14ac:dyDescent="0.2">
      <c r="A31" s="20">
        <v>13</v>
      </c>
      <c r="B31" s="18">
        <f>Anm_Pistole!B33</f>
        <v>0</v>
      </c>
      <c r="C31" s="130" t="str">
        <f>IF(Anm_Pistole!C33="","",Anm_Pistole!C33)</f>
        <v/>
      </c>
      <c r="D31" s="26" t="str">
        <f>Anm_Pistole!D33</f>
        <v/>
      </c>
      <c r="E31" s="18">
        <f>Anm_Pistole!E33</f>
        <v>0</v>
      </c>
      <c r="F31" s="18">
        <f>Anm_Pistole!F33</f>
        <v>0</v>
      </c>
      <c r="G31" s="80">
        <f>Anm_Pistole!G33</f>
        <v>0</v>
      </c>
      <c r="H31" s="82"/>
      <c r="J31" s="58">
        <f t="shared" si="0"/>
        <v>0</v>
      </c>
    </row>
    <row r="32" spans="1:15" x14ac:dyDescent="0.2">
      <c r="A32" s="20">
        <v>14</v>
      </c>
      <c r="B32" s="18">
        <f>Anm_Pistole!B34</f>
        <v>0</v>
      </c>
      <c r="C32" s="130" t="str">
        <f>IF(Anm_Pistole!C34="","",Anm_Pistole!C34)</f>
        <v/>
      </c>
      <c r="D32" s="26" t="str">
        <f>Anm_Pistole!D34</f>
        <v/>
      </c>
      <c r="E32" s="18">
        <f>Anm_Pistole!E34</f>
        <v>0</v>
      </c>
      <c r="F32" s="18">
        <f>Anm_Pistole!F34</f>
        <v>0</v>
      </c>
      <c r="G32" s="80">
        <f>Anm_Pistole!G34</f>
        <v>0</v>
      </c>
      <c r="H32" s="82"/>
      <c r="J32" s="58">
        <f t="shared" si="0"/>
        <v>0</v>
      </c>
    </row>
    <row r="33" spans="1:10" x14ac:dyDescent="0.2">
      <c r="A33" s="20">
        <v>15</v>
      </c>
      <c r="B33" s="18">
        <f>Anm_Pistole!B35</f>
        <v>0</v>
      </c>
      <c r="C33" s="130" t="str">
        <f>IF(Anm_Pistole!C35="","",Anm_Pistole!C35)</f>
        <v/>
      </c>
      <c r="D33" s="26" t="str">
        <f>Anm_Pistole!D35</f>
        <v/>
      </c>
      <c r="E33" s="18">
        <f>Anm_Pistole!E35</f>
        <v>0</v>
      </c>
      <c r="F33" s="18">
        <f>Anm_Pistole!F35</f>
        <v>0</v>
      </c>
      <c r="G33" s="80">
        <f>Anm_Pistole!G35</f>
        <v>0</v>
      </c>
      <c r="H33" s="82"/>
      <c r="J33" s="58">
        <f t="shared" si="0"/>
        <v>0</v>
      </c>
    </row>
    <row r="34" spans="1:10" x14ac:dyDescent="0.2">
      <c r="A34" s="20">
        <v>16</v>
      </c>
      <c r="B34" s="18">
        <f>Anm_Pistole!B36</f>
        <v>0</v>
      </c>
      <c r="C34" s="130" t="str">
        <f>IF(Anm_Pistole!C36="","",Anm_Pistole!C36)</f>
        <v/>
      </c>
      <c r="D34" s="26" t="str">
        <f>Anm_Pistole!D36</f>
        <v/>
      </c>
      <c r="E34" s="18">
        <f>Anm_Pistole!E36</f>
        <v>0</v>
      </c>
      <c r="F34" s="18">
        <f>Anm_Pistole!F36</f>
        <v>0</v>
      </c>
      <c r="G34" s="80">
        <f>Anm_Pistole!G36</f>
        <v>0</v>
      </c>
      <c r="H34" s="82"/>
      <c r="J34" s="58">
        <f t="shared" si="0"/>
        <v>0</v>
      </c>
    </row>
    <row r="35" spans="1:10" x14ac:dyDescent="0.2">
      <c r="A35" s="20">
        <v>17</v>
      </c>
      <c r="B35" s="18">
        <f>Anm_Pistole!B37</f>
        <v>0</v>
      </c>
      <c r="C35" s="130" t="str">
        <f>IF(Anm_Pistole!C37="","",Anm_Pistole!C37)</f>
        <v/>
      </c>
      <c r="D35" s="26" t="str">
        <f>Anm_Pistole!D37</f>
        <v/>
      </c>
      <c r="E35" s="18">
        <f>Anm_Pistole!E37</f>
        <v>0</v>
      </c>
      <c r="F35" s="18">
        <f>Anm_Pistole!F37</f>
        <v>0</v>
      </c>
      <c r="G35" s="80">
        <f>Anm_Pistole!G37</f>
        <v>0</v>
      </c>
      <c r="H35" s="82"/>
      <c r="J35" s="58">
        <f t="shared" si="0"/>
        <v>0</v>
      </c>
    </row>
    <row r="36" spans="1:10" x14ac:dyDescent="0.2">
      <c r="A36" s="20">
        <v>18</v>
      </c>
      <c r="B36" s="18">
        <f>Anm_Pistole!B38</f>
        <v>0</v>
      </c>
      <c r="C36" s="130" t="str">
        <f>IF(Anm_Pistole!C38="","",Anm_Pistole!C38)</f>
        <v/>
      </c>
      <c r="D36" s="26" t="str">
        <f>Anm_Pistole!D38</f>
        <v/>
      </c>
      <c r="E36" s="18">
        <f>Anm_Pistole!E38</f>
        <v>0</v>
      </c>
      <c r="F36" s="18">
        <f>Anm_Pistole!F38</f>
        <v>0</v>
      </c>
      <c r="G36" s="80">
        <f>Anm_Pistole!G38</f>
        <v>0</v>
      </c>
      <c r="H36" s="82"/>
      <c r="J36" s="58">
        <f t="shared" si="0"/>
        <v>0</v>
      </c>
    </row>
    <row r="37" spans="1:10" x14ac:dyDescent="0.2">
      <c r="A37" s="20">
        <v>19</v>
      </c>
      <c r="B37" s="18">
        <f>Anm_Pistole!B39</f>
        <v>0</v>
      </c>
      <c r="C37" s="130" t="str">
        <f>IF(Anm_Pistole!C39="","",Anm_Pistole!C39)</f>
        <v/>
      </c>
      <c r="D37" s="26" t="str">
        <f>Anm_Pistole!D39</f>
        <v/>
      </c>
      <c r="E37" s="18">
        <f>Anm_Pistole!E39</f>
        <v>0</v>
      </c>
      <c r="F37" s="18">
        <f>Anm_Pistole!F39</f>
        <v>0</v>
      </c>
      <c r="G37" s="80">
        <f>Anm_Pistole!G39</f>
        <v>0</v>
      </c>
      <c r="H37" s="82"/>
      <c r="J37" s="58">
        <f t="shared" si="0"/>
        <v>0</v>
      </c>
    </row>
    <row r="38" spans="1:10" x14ac:dyDescent="0.2">
      <c r="A38" s="20">
        <v>20</v>
      </c>
      <c r="B38" s="18">
        <f>Anm_Pistole!B40</f>
        <v>0</v>
      </c>
      <c r="C38" s="130" t="str">
        <f>IF(Anm_Pistole!C40="","",Anm_Pistole!C40)</f>
        <v/>
      </c>
      <c r="D38" s="26" t="str">
        <f>Anm_Pistole!D40</f>
        <v/>
      </c>
      <c r="E38" s="18">
        <f>Anm_Pistole!E40</f>
        <v>0</v>
      </c>
      <c r="F38" s="18">
        <f>Anm_Pistole!F40</f>
        <v>0</v>
      </c>
      <c r="G38" s="80">
        <f>Anm_Pistole!G40</f>
        <v>0</v>
      </c>
      <c r="H38" s="82"/>
      <c r="J38" s="58">
        <f t="shared" si="0"/>
        <v>0</v>
      </c>
    </row>
    <row r="39" spans="1:10" x14ac:dyDescent="0.2">
      <c r="A39" s="20">
        <v>21</v>
      </c>
      <c r="B39" s="18">
        <f>Anm_Pistole!B41</f>
        <v>0</v>
      </c>
      <c r="C39" s="130" t="str">
        <f>IF(Anm_Pistole!C41="","",Anm_Pistole!C41)</f>
        <v/>
      </c>
      <c r="D39" s="26" t="str">
        <f>Anm_Pistole!D41</f>
        <v/>
      </c>
      <c r="E39" s="18">
        <f>Anm_Pistole!E41</f>
        <v>0</v>
      </c>
      <c r="F39" s="18">
        <f>Anm_Pistole!F41</f>
        <v>0</v>
      </c>
      <c r="G39" s="80">
        <f>Anm_Pistole!G41</f>
        <v>0</v>
      </c>
      <c r="H39" s="82"/>
      <c r="J39" s="58">
        <f t="shared" si="0"/>
        <v>0</v>
      </c>
    </row>
    <row r="40" spans="1:10" x14ac:dyDescent="0.2">
      <c r="A40" s="20">
        <v>22</v>
      </c>
      <c r="B40" s="18">
        <f>Anm_Pistole!B42</f>
        <v>0</v>
      </c>
      <c r="C40" s="130" t="str">
        <f>IF(Anm_Pistole!C42="","",Anm_Pistole!C42)</f>
        <v/>
      </c>
      <c r="D40" s="26" t="str">
        <f>Anm_Pistole!D42</f>
        <v/>
      </c>
      <c r="E40" s="18">
        <f>Anm_Pistole!E42</f>
        <v>0</v>
      </c>
      <c r="F40" s="18">
        <f>Anm_Pistole!F42</f>
        <v>0</v>
      </c>
      <c r="G40" s="80">
        <f>Anm_Pistole!G42</f>
        <v>0</v>
      </c>
      <c r="H40" s="82"/>
      <c r="J40" s="58">
        <f t="shared" si="0"/>
        <v>0</v>
      </c>
    </row>
    <row r="41" spans="1:10" x14ac:dyDescent="0.2">
      <c r="A41" s="20">
        <v>23</v>
      </c>
      <c r="B41" s="18">
        <f>Anm_Pistole!B43</f>
        <v>0</v>
      </c>
      <c r="C41" s="130" t="str">
        <f>IF(Anm_Pistole!C43="","",Anm_Pistole!C43)</f>
        <v/>
      </c>
      <c r="D41" s="26" t="str">
        <f>Anm_Pistole!D43</f>
        <v/>
      </c>
      <c r="E41" s="18">
        <f>Anm_Pistole!E43</f>
        <v>0</v>
      </c>
      <c r="F41" s="18">
        <f>Anm_Pistole!F43</f>
        <v>0</v>
      </c>
      <c r="G41" s="80">
        <f>Anm_Pistole!G43</f>
        <v>0</v>
      </c>
      <c r="H41" s="82"/>
      <c r="J41" s="58">
        <f t="shared" si="0"/>
        <v>0</v>
      </c>
    </row>
    <row r="42" spans="1:10" x14ac:dyDescent="0.2">
      <c r="A42" s="20">
        <v>24</v>
      </c>
      <c r="B42" s="18">
        <f>Anm_Pistole!B44</f>
        <v>0</v>
      </c>
      <c r="C42" s="130" t="str">
        <f>IF(Anm_Pistole!C44="","",Anm_Pistole!C44)</f>
        <v/>
      </c>
      <c r="D42" s="26" t="str">
        <f>Anm_Pistole!D44</f>
        <v/>
      </c>
      <c r="E42" s="18">
        <f>Anm_Pistole!E44</f>
        <v>0</v>
      </c>
      <c r="F42" s="18">
        <f>Anm_Pistole!F44</f>
        <v>0</v>
      </c>
      <c r="G42" s="80">
        <f>Anm_Pistole!G44</f>
        <v>0</v>
      </c>
      <c r="H42" s="82"/>
      <c r="J42" s="58">
        <f t="shared" si="0"/>
        <v>0</v>
      </c>
    </row>
    <row r="43" spans="1:10" ht="13.5" thickBot="1" x14ac:dyDescent="0.25">
      <c r="A43" s="21">
        <v>25</v>
      </c>
      <c r="B43" s="22">
        <f>Anm_Pistole!B45</f>
        <v>0</v>
      </c>
      <c r="C43" s="27" t="str">
        <f>IF(Anm_Pistole!C45="","",Anm_Pistole!C45)</f>
        <v/>
      </c>
      <c r="D43" s="27" t="str">
        <f>Anm_Pistole!D45</f>
        <v/>
      </c>
      <c r="E43" s="22">
        <f>Anm_Pistole!E45</f>
        <v>0</v>
      </c>
      <c r="F43" s="22">
        <f>Anm_Pistole!F45</f>
        <v>0</v>
      </c>
      <c r="G43" s="83">
        <f>Anm_Pistole!G45</f>
        <v>0</v>
      </c>
      <c r="H43" s="84"/>
      <c r="J43" s="58">
        <f t="shared" si="0"/>
        <v>0</v>
      </c>
    </row>
    <row r="45" spans="1:10" x14ac:dyDescent="0.2">
      <c r="A45" t="s">
        <v>19</v>
      </c>
      <c r="C45">
        <f>Anm_Pistole!C47</f>
        <v>0</v>
      </c>
    </row>
    <row r="46" spans="1:10" x14ac:dyDescent="0.2">
      <c r="C46">
        <f>Anm_Pistole!C48</f>
        <v>0</v>
      </c>
    </row>
  </sheetData>
  <sheetProtection password="CEAA" sheet="1" objects="1" scenarios="1"/>
  <mergeCells count="1">
    <mergeCell ref="D9:E9"/>
  </mergeCells>
  <phoneticPr fontId="2" type="noConversion"/>
  <conditionalFormatting sqref="G15">
    <cfRule type="expression" dxfId="6" priority="2" stopIfTrue="1">
      <formula>$C15=0</formula>
    </cfRule>
  </conditionalFormatting>
  <conditionalFormatting sqref="F15:F47 F10:G14 H18 H20:H43 G16:G47 A10:E18 A44:E47 A19:B43 D19:E43">
    <cfRule type="cellIs" dxfId="5" priority="3" stopIfTrue="1" operator="equal">
      <formula>0</formula>
    </cfRule>
  </conditionalFormatting>
  <conditionalFormatting sqref="C43">
    <cfRule type="cellIs" dxfId="4" priority="1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scale="87" orientation="landscape" r:id="rId1"/>
  <headerFooter alignWithMargins="0">
    <oddFooter>&amp;L&amp;8&amp;F&amp;CSeite &amp;P&amp;R&amp;8© 2010 by LKSV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1">
    <tabColor indexed="10"/>
    <pageSetUpPr fitToPage="1"/>
  </sheetPr>
  <dimension ref="A1:AW66"/>
  <sheetViews>
    <sheetView topLeftCell="A13" zoomScale="70" workbookViewId="0">
      <selection activeCell="E65" sqref="E65"/>
    </sheetView>
  </sheetViews>
  <sheetFormatPr baseColWidth="10" defaultRowHeight="12.75" x14ac:dyDescent="0.2"/>
  <cols>
    <col min="1" max="1" width="3.85546875" customWidth="1"/>
    <col min="2" max="2" width="27.140625" customWidth="1"/>
    <col min="3" max="3" width="6.7109375" customWidth="1"/>
    <col min="4" max="4" width="6.85546875" customWidth="1"/>
    <col min="5" max="6" width="26.42578125" customWidth="1"/>
    <col min="7" max="7" width="15.140625" customWidth="1"/>
    <col min="8" max="8" width="23.85546875" customWidth="1"/>
    <col min="9" max="9" width="34.42578125" customWidth="1"/>
    <col min="11" max="14" width="11.42578125" style="58" customWidth="1"/>
  </cols>
  <sheetData>
    <row r="1" spans="1:31" ht="19.5" x14ac:dyDescent="0.25">
      <c r="E1" s="2" t="s">
        <v>0</v>
      </c>
    </row>
    <row r="2" spans="1:31" ht="19.5" x14ac:dyDescent="0.25">
      <c r="C2" s="4"/>
      <c r="E2" s="2" t="s">
        <v>3</v>
      </c>
      <c r="F2" s="1"/>
    </row>
    <row r="3" spans="1:31" s="5" customFormat="1" ht="8.25" x14ac:dyDescent="0.15">
      <c r="C3" s="6"/>
      <c r="E3" s="7"/>
      <c r="G3" s="8"/>
      <c r="K3" s="59"/>
      <c r="L3" s="59"/>
      <c r="M3" s="59"/>
      <c r="N3" s="59"/>
    </row>
    <row r="4" spans="1:31" s="9" customFormat="1" ht="11.25" x14ac:dyDescent="0.2">
      <c r="C4" s="10"/>
      <c r="E4" s="117" t="s">
        <v>132</v>
      </c>
      <c r="I4" s="117" t="s">
        <v>133</v>
      </c>
      <c r="K4" s="60"/>
      <c r="L4" s="60"/>
      <c r="M4" s="60"/>
      <c r="N4" s="60"/>
    </row>
    <row r="5" spans="1:31" s="9" customFormat="1" ht="11.25" x14ac:dyDescent="0.2">
      <c r="C5" s="10"/>
      <c r="E5" s="117" t="s">
        <v>1</v>
      </c>
      <c r="I5" s="117" t="s">
        <v>134</v>
      </c>
      <c r="K5" s="60"/>
      <c r="L5" s="60"/>
      <c r="M5" s="60"/>
      <c r="N5" s="60"/>
    </row>
    <row r="6" spans="1:31" s="9" customFormat="1" ht="11.25" x14ac:dyDescent="0.2">
      <c r="E6" s="117" t="s">
        <v>135</v>
      </c>
      <c r="I6" s="117" t="s">
        <v>136</v>
      </c>
      <c r="K6" s="60"/>
      <c r="L6" s="60"/>
      <c r="M6" s="60"/>
      <c r="N6" s="60"/>
    </row>
    <row r="7" spans="1:31" s="9" customFormat="1" ht="11.25" x14ac:dyDescent="0.2">
      <c r="E7" s="3" t="s">
        <v>137</v>
      </c>
      <c r="I7" s="3" t="s">
        <v>2</v>
      </c>
      <c r="K7" s="60"/>
      <c r="L7" s="60"/>
      <c r="M7" s="60"/>
      <c r="N7" s="60"/>
    </row>
    <row r="8" spans="1:31" s="11" customFormat="1" x14ac:dyDescent="0.2">
      <c r="D8" s="12"/>
      <c r="G8" s="12"/>
      <c r="K8" s="58"/>
      <c r="L8" s="58"/>
      <c r="M8" s="58"/>
      <c r="N8" s="58"/>
    </row>
    <row r="9" spans="1:31" s="14" customFormat="1" ht="26.25" x14ac:dyDescent="0.4">
      <c r="A9" s="53" t="s">
        <v>53</v>
      </c>
      <c r="B9" s="53"/>
      <c r="C9" s="53"/>
      <c r="D9" s="54"/>
      <c r="E9" s="56">
        <f ca="1">YEAR(TODAY())</f>
        <v>2021</v>
      </c>
      <c r="F9" s="57"/>
      <c r="G9" s="54"/>
      <c r="I9" s="55" t="s">
        <v>13</v>
      </c>
      <c r="J9" s="91"/>
      <c r="K9" s="92"/>
      <c r="L9" s="92"/>
      <c r="M9" s="92"/>
      <c r="N9" s="92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</row>
    <row r="10" spans="1:31" s="11" customFormat="1" x14ac:dyDescent="0.2">
      <c r="D10" s="12"/>
      <c r="G10" s="12"/>
      <c r="K10" s="58"/>
      <c r="L10" s="58"/>
      <c r="M10" s="58"/>
      <c r="N10" s="58"/>
    </row>
    <row r="11" spans="1:31" s="11" customFormat="1" ht="15.75" x14ac:dyDescent="0.25">
      <c r="A11" s="17" t="s">
        <v>12</v>
      </c>
      <c r="K11" s="58"/>
      <c r="L11" s="58"/>
      <c r="M11" s="58"/>
      <c r="N11" s="58"/>
    </row>
    <row r="12" spans="1:31" s="11" customFormat="1" ht="22.5" customHeight="1" x14ac:dyDescent="0.2">
      <c r="A12" s="11" t="s">
        <v>37</v>
      </c>
      <c r="C12" s="98"/>
      <c r="D12" s="98"/>
      <c r="E12" s="98"/>
      <c r="F12" s="11" t="s">
        <v>36</v>
      </c>
      <c r="G12" s="98"/>
      <c r="H12" s="98"/>
      <c r="K12" s="58"/>
      <c r="L12" s="58"/>
      <c r="M12" s="58"/>
      <c r="N12" s="58"/>
    </row>
    <row r="13" spans="1:31" s="11" customFormat="1" ht="22.5" customHeight="1" x14ac:dyDescent="0.2">
      <c r="A13" s="11" t="s">
        <v>7</v>
      </c>
      <c r="C13" s="99"/>
      <c r="D13" s="99"/>
      <c r="E13" s="99"/>
      <c r="F13" s="11" t="s">
        <v>17</v>
      </c>
      <c r="G13" s="99"/>
      <c r="H13" s="99"/>
      <c r="K13" s="58"/>
      <c r="L13" s="58"/>
      <c r="M13" s="58"/>
      <c r="N13" s="58"/>
    </row>
    <row r="14" spans="1:31" s="11" customFormat="1" ht="22.5" customHeight="1" x14ac:dyDescent="0.2">
      <c r="A14" s="11" t="s">
        <v>4</v>
      </c>
      <c r="C14" s="99"/>
      <c r="D14" s="99"/>
      <c r="E14" s="99"/>
      <c r="F14" s="11" t="s">
        <v>74</v>
      </c>
      <c r="G14" s="99"/>
      <c r="H14" s="99"/>
      <c r="K14" s="58"/>
      <c r="L14" s="58"/>
      <c r="M14" s="58"/>
      <c r="N14" s="58"/>
    </row>
    <row r="15" spans="1:31" s="11" customFormat="1" ht="22.5" customHeight="1" x14ac:dyDescent="0.25">
      <c r="A15" s="11" t="s">
        <v>5</v>
      </c>
      <c r="C15" s="99"/>
      <c r="D15" s="99"/>
      <c r="E15" s="99"/>
      <c r="F15" s="11" t="s">
        <v>56</v>
      </c>
      <c r="G15" s="97" t="s">
        <v>105</v>
      </c>
      <c r="K15" s="58"/>
      <c r="L15" s="58"/>
      <c r="M15" s="58"/>
      <c r="N15" s="58"/>
    </row>
    <row r="16" spans="1:31" s="11" customFormat="1" x14ac:dyDescent="0.2">
      <c r="K16" s="58"/>
      <c r="L16" s="58"/>
      <c r="M16" s="58"/>
      <c r="N16" s="58"/>
    </row>
    <row r="17" spans="1:14" s="11" customFormat="1" x14ac:dyDescent="0.2">
      <c r="K17" s="58"/>
      <c r="L17" s="58"/>
      <c r="M17" s="58"/>
      <c r="N17" s="58"/>
    </row>
    <row r="18" spans="1:14" s="11" customFormat="1" x14ac:dyDescent="0.2">
      <c r="K18" s="58"/>
      <c r="L18" s="58"/>
      <c r="M18" s="58"/>
      <c r="N18" s="58"/>
    </row>
    <row r="19" spans="1:14" ht="16.5" thickBot="1" x14ac:dyDescent="0.3">
      <c r="A19" s="17" t="s">
        <v>6</v>
      </c>
    </row>
    <row r="20" spans="1:14" x14ac:dyDescent="0.2">
      <c r="A20" s="19"/>
      <c r="B20" s="23" t="s">
        <v>7</v>
      </c>
      <c r="C20" s="25" t="s">
        <v>8</v>
      </c>
      <c r="D20" s="25" t="s">
        <v>9</v>
      </c>
      <c r="E20" s="23" t="s">
        <v>4</v>
      </c>
      <c r="F20" s="23" t="s">
        <v>5</v>
      </c>
      <c r="G20" s="25" t="s">
        <v>11</v>
      </c>
      <c r="H20" s="23" t="s">
        <v>10</v>
      </c>
      <c r="I20" s="24" t="s">
        <v>51</v>
      </c>
      <c r="J20" s="16"/>
      <c r="L20" s="62" t="s">
        <v>54</v>
      </c>
      <c r="M20" s="62" t="s">
        <v>55</v>
      </c>
    </row>
    <row r="21" spans="1:14" ht="21.75" customHeight="1" x14ac:dyDescent="0.2">
      <c r="A21" s="20">
        <v>1</v>
      </c>
      <c r="B21" s="100"/>
      <c r="C21" s="101"/>
      <c r="D21" s="26"/>
      <c r="E21" s="100"/>
      <c r="F21" s="100"/>
      <c r="G21" s="101"/>
      <c r="H21" s="100"/>
      <c r="I21" s="102"/>
      <c r="L21" s="63" t="str">
        <f t="shared" ref="L21:L32" si="0">IF(C21&gt;0,IF($E$9-C21-1900&gt;100,$E$9-C21-2000,$E$9-C21-1900),"")</f>
        <v/>
      </c>
      <c r="M21" s="58" t="str">
        <f t="shared" ref="M21:M32" si="1">IF(C21&gt;0,IF(L21&gt;=70,"SV",IF(L21&gt;=60,"V",IF(L21&lt;=20,"J",IF(L21&lt;16,"JJ","")))),"")</f>
        <v/>
      </c>
    </row>
    <row r="22" spans="1:14" ht="22.5" customHeight="1" x14ac:dyDescent="0.2">
      <c r="A22" s="20">
        <v>2</v>
      </c>
      <c r="B22" s="100"/>
      <c r="C22" s="101"/>
      <c r="D22" s="26" t="str">
        <f t="shared" ref="D22:D32" si="2">M22</f>
        <v/>
      </c>
      <c r="E22" s="100"/>
      <c r="F22" s="100"/>
      <c r="G22" s="101"/>
      <c r="H22" s="100"/>
      <c r="I22" s="103"/>
      <c r="L22" s="63" t="str">
        <f t="shared" si="0"/>
        <v/>
      </c>
      <c r="M22" s="58" t="str">
        <f t="shared" si="1"/>
        <v/>
      </c>
    </row>
    <row r="23" spans="1:14" ht="22.5" customHeight="1" x14ac:dyDescent="0.2">
      <c r="A23" s="20">
        <v>3</v>
      </c>
      <c r="B23" s="100"/>
      <c r="C23" s="101"/>
      <c r="D23" s="26" t="str">
        <f t="shared" si="2"/>
        <v/>
      </c>
      <c r="E23" s="100"/>
      <c r="F23" s="100"/>
      <c r="G23" s="101"/>
      <c r="H23" s="100"/>
      <c r="I23" s="103"/>
      <c r="L23" s="63" t="str">
        <f t="shared" si="0"/>
        <v/>
      </c>
      <c r="M23" s="58" t="str">
        <f t="shared" si="1"/>
        <v/>
      </c>
    </row>
    <row r="24" spans="1:14" ht="22.5" customHeight="1" x14ac:dyDescent="0.2">
      <c r="A24" s="20">
        <v>4</v>
      </c>
      <c r="B24" s="100"/>
      <c r="C24" s="101"/>
      <c r="D24" s="26" t="str">
        <f t="shared" si="2"/>
        <v/>
      </c>
      <c r="E24" s="100"/>
      <c r="F24" s="100"/>
      <c r="G24" s="101"/>
      <c r="H24" s="100"/>
      <c r="I24" s="103"/>
      <c r="L24" s="63" t="str">
        <f t="shared" si="0"/>
        <v/>
      </c>
      <c r="M24" s="58" t="str">
        <f t="shared" si="1"/>
        <v/>
      </c>
    </row>
    <row r="25" spans="1:14" ht="22.5" customHeight="1" x14ac:dyDescent="0.2">
      <c r="A25" s="20">
        <v>5</v>
      </c>
      <c r="B25" s="100"/>
      <c r="C25" s="101"/>
      <c r="D25" s="26" t="str">
        <f t="shared" si="2"/>
        <v/>
      </c>
      <c r="E25" s="100"/>
      <c r="F25" s="100"/>
      <c r="G25" s="101"/>
      <c r="H25" s="100"/>
      <c r="I25" s="103"/>
      <c r="L25" s="63" t="str">
        <f t="shared" si="0"/>
        <v/>
      </c>
      <c r="M25" s="58" t="str">
        <f t="shared" si="1"/>
        <v/>
      </c>
    </row>
    <row r="26" spans="1:14" ht="22.5" customHeight="1" x14ac:dyDescent="0.2">
      <c r="A26" s="20">
        <v>6</v>
      </c>
      <c r="B26" s="100"/>
      <c r="C26" s="101"/>
      <c r="D26" s="26" t="str">
        <f t="shared" si="2"/>
        <v/>
      </c>
      <c r="E26" s="100"/>
      <c r="F26" s="100"/>
      <c r="G26" s="101"/>
      <c r="H26" s="100"/>
      <c r="I26" s="103"/>
      <c r="L26" s="63" t="str">
        <f t="shared" si="0"/>
        <v/>
      </c>
      <c r="M26" s="58" t="str">
        <f t="shared" si="1"/>
        <v/>
      </c>
    </row>
    <row r="27" spans="1:14" ht="22.5" customHeight="1" x14ac:dyDescent="0.2">
      <c r="A27" s="20">
        <v>7</v>
      </c>
      <c r="B27" s="100"/>
      <c r="C27" s="101"/>
      <c r="D27" s="26" t="str">
        <f t="shared" si="2"/>
        <v/>
      </c>
      <c r="E27" s="100"/>
      <c r="F27" s="100"/>
      <c r="G27" s="101"/>
      <c r="H27" s="100"/>
      <c r="I27" s="103"/>
      <c r="L27" s="63" t="str">
        <f t="shared" si="0"/>
        <v/>
      </c>
      <c r="M27" s="58" t="str">
        <f t="shared" si="1"/>
        <v/>
      </c>
    </row>
    <row r="28" spans="1:14" ht="22.5" customHeight="1" x14ac:dyDescent="0.2">
      <c r="A28" s="20">
        <v>8</v>
      </c>
      <c r="B28" s="100"/>
      <c r="C28" s="101"/>
      <c r="D28" s="26" t="str">
        <f t="shared" si="2"/>
        <v/>
      </c>
      <c r="E28" s="100"/>
      <c r="F28" s="100"/>
      <c r="G28" s="101"/>
      <c r="H28" s="100"/>
      <c r="I28" s="103"/>
      <c r="L28" s="63" t="str">
        <f t="shared" si="0"/>
        <v/>
      </c>
      <c r="M28" s="58" t="str">
        <f t="shared" si="1"/>
        <v/>
      </c>
    </row>
    <row r="29" spans="1:14" ht="22.5" customHeight="1" x14ac:dyDescent="0.2">
      <c r="A29" s="20">
        <v>9</v>
      </c>
      <c r="B29" s="100"/>
      <c r="C29" s="101"/>
      <c r="D29" s="26" t="str">
        <f t="shared" si="2"/>
        <v/>
      </c>
      <c r="E29" s="100"/>
      <c r="F29" s="100"/>
      <c r="G29" s="101"/>
      <c r="H29" s="100"/>
      <c r="I29" s="103"/>
      <c r="L29" s="63" t="str">
        <f t="shared" si="0"/>
        <v/>
      </c>
      <c r="M29" s="58" t="str">
        <f t="shared" si="1"/>
        <v/>
      </c>
    </row>
    <row r="30" spans="1:14" ht="22.5" customHeight="1" x14ac:dyDescent="0.2">
      <c r="A30" s="20">
        <v>10</v>
      </c>
      <c r="B30" s="100"/>
      <c r="C30" s="101"/>
      <c r="D30" s="26" t="str">
        <f t="shared" si="2"/>
        <v/>
      </c>
      <c r="E30" s="100"/>
      <c r="F30" s="100"/>
      <c r="G30" s="101"/>
      <c r="H30" s="100"/>
      <c r="I30" s="103"/>
      <c r="L30" s="63" t="str">
        <f t="shared" si="0"/>
        <v/>
      </c>
      <c r="M30" s="58" t="str">
        <f t="shared" si="1"/>
        <v/>
      </c>
    </row>
    <row r="31" spans="1:14" ht="22.5" customHeight="1" x14ac:dyDescent="0.2">
      <c r="A31" s="20">
        <v>11</v>
      </c>
      <c r="B31" s="100"/>
      <c r="C31" s="101"/>
      <c r="D31" s="26" t="str">
        <f t="shared" si="2"/>
        <v/>
      </c>
      <c r="E31" s="100"/>
      <c r="F31" s="100"/>
      <c r="G31" s="101"/>
      <c r="H31" s="100"/>
      <c r="I31" s="103"/>
      <c r="L31" s="63" t="str">
        <f t="shared" si="0"/>
        <v/>
      </c>
      <c r="M31" s="58" t="str">
        <f t="shared" si="1"/>
        <v/>
      </c>
    </row>
    <row r="32" spans="1:14" ht="22.5" customHeight="1" thickBot="1" x14ac:dyDescent="0.25">
      <c r="A32" s="21">
        <v>12</v>
      </c>
      <c r="B32" s="104"/>
      <c r="C32" s="105"/>
      <c r="D32" s="27" t="str">
        <f t="shared" si="2"/>
        <v/>
      </c>
      <c r="E32" s="104"/>
      <c r="F32" s="104"/>
      <c r="G32" s="105"/>
      <c r="H32" s="104"/>
      <c r="I32" s="106"/>
      <c r="L32" s="63" t="str">
        <f t="shared" si="0"/>
        <v/>
      </c>
      <c r="M32" s="58" t="str">
        <f t="shared" si="1"/>
        <v/>
      </c>
    </row>
    <row r="33" spans="1:49" x14ac:dyDescent="0.2">
      <c r="L33" s="63"/>
    </row>
    <row r="34" spans="1:49" ht="23.25" customHeight="1" x14ac:dyDescent="0.2">
      <c r="A34" t="s">
        <v>19</v>
      </c>
      <c r="C34" s="107"/>
      <c r="D34" s="107"/>
      <c r="E34" s="107"/>
      <c r="F34" s="107"/>
      <c r="G34" s="107"/>
      <c r="H34" s="107"/>
      <c r="L34" s="63"/>
    </row>
    <row r="35" spans="1:49" ht="23.25" customHeight="1" x14ac:dyDescent="0.2">
      <c r="C35" s="108"/>
      <c r="D35" s="108"/>
      <c r="E35" s="108"/>
      <c r="F35" s="108"/>
      <c r="G35" s="108"/>
      <c r="H35" s="108"/>
      <c r="L35" s="63"/>
    </row>
    <row r="36" spans="1:49" ht="31.5" customHeight="1" x14ac:dyDescent="0.2">
      <c r="L36" s="63"/>
    </row>
    <row r="37" spans="1:49" x14ac:dyDescent="0.2">
      <c r="L37" s="63"/>
    </row>
    <row r="38" spans="1:49" s="14" customFormat="1" ht="26.25" x14ac:dyDescent="0.4">
      <c r="A38" s="53" t="s">
        <v>53</v>
      </c>
      <c r="B38" s="53"/>
      <c r="C38" s="53"/>
      <c r="D38" s="54"/>
      <c r="E38" s="56">
        <f ca="1">YEAR(TODAY())</f>
        <v>2021</v>
      </c>
      <c r="G38" s="15"/>
      <c r="I38" s="116" t="s">
        <v>13</v>
      </c>
      <c r="J38" s="91"/>
      <c r="K38" s="92"/>
      <c r="L38" s="63"/>
      <c r="M38" s="58"/>
      <c r="N38" s="92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</row>
    <row r="39" spans="1:49" x14ac:dyDescent="0.2">
      <c r="L39" s="63"/>
    </row>
    <row r="40" spans="1:49" x14ac:dyDescent="0.2">
      <c r="L40" s="63"/>
    </row>
    <row r="41" spans="1:49" s="16" customFormat="1" x14ac:dyDescent="0.2">
      <c r="A41" s="16" t="s">
        <v>50</v>
      </c>
      <c r="C41" s="16">
        <f>C12</f>
        <v>0</v>
      </c>
      <c r="K41" s="62"/>
      <c r="L41" s="63"/>
      <c r="M41" s="58"/>
      <c r="N41" s="62"/>
    </row>
    <row r="42" spans="1:49" s="16" customFormat="1" x14ac:dyDescent="0.2">
      <c r="K42" s="62"/>
      <c r="L42" s="63"/>
      <c r="M42" s="58"/>
      <c r="N42" s="62"/>
    </row>
    <row r="43" spans="1:49" x14ac:dyDescent="0.2">
      <c r="L43" s="63"/>
    </row>
    <row r="44" spans="1:49" ht="16.5" thickBot="1" x14ac:dyDescent="0.3">
      <c r="A44" s="17" t="s">
        <v>6</v>
      </c>
      <c r="L44" s="63"/>
    </row>
    <row r="45" spans="1:49" x14ac:dyDescent="0.2">
      <c r="A45" s="19"/>
      <c r="B45" s="23" t="s">
        <v>7</v>
      </c>
      <c r="C45" s="25" t="s">
        <v>8</v>
      </c>
      <c r="D45" s="25" t="s">
        <v>9</v>
      </c>
      <c r="E45" s="23" t="s">
        <v>4</v>
      </c>
      <c r="F45" s="23" t="s">
        <v>5</v>
      </c>
      <c r="G45" s="25" t="s">
        <v>11</v>
      </c>
      <c r="H45" s="25" t="s">
        <v>10</v>
      </c>
      <c r="I45" s="24" t="s">
        <v>51</v>
      </c>
      <c r="L45" s="63"/>
    </row>
    <row r="46" spans="1:49" ht="23.25" customHeight="1" x14ac:dyDescent="0.2">
      <c r="A46" s="20">
        <v>13</v>
      </c>
      <c r="B46" s="100"/>
      <c r="C46" s="101"/>
      <c r="D46" s="26" t="str">
        <f t="shared" ref="D46:D58" si="3">M46</f>
        <v/>
      </c>
      <c r="E46" s="100"/>
      <c r="F46" s="100"/>
      <c r="G46" s="101"/>
      <c r="H46" s="101"/>
      <c r="I46" s="103"/>
      <c r="L46" s="63" t="str">
        <f t="shared" ref="L46:L58" si="4">IF(C46&gt;0,IF($E$9-C46-1900&gt;100,$E$9-C46-2000,$E$9-C46-1900),"")</f>
        <v/>
      </c>
      <c r="M46" s="58" t="str">
        <f t="shared" ref="M46:M58" si="5">IF(C46&gt;0,IF(L46&gt;=70,"SV",IF(L46&gt;=60,"V",IF(L46&lt;=20,"J",IF(L46&lt;16,"JJ","")))),"")</f>
        <v/>
      </c>
    </row>
    <row r="47" spans="1:49" ht="23.25" customHeight="1" x14ac:dyDescent="0.2">
      <c r="A47" s="20">
        <v>14</v>
      </c>
      <c r="B47" s="100"/>
      <c r="C47" s="101"/>
      <c r="D47" s="26" t="str">
        <f t="shared" si="3"/>
        <v/>
      </c>
      <c r="E47" s="100"/>
      <c r="F47" s="100"/>
      <c r="G47" s="101"/>
      <c r="H47" s="101"/>
      <c r="I47" s="103"/>
      <c r="L47" s="63" t="str">
        <f t="shared" si="4"/>
        <v/>
      </c>
      <c r="M47" s="58" t="str">
        <f t="shared" si="5"/>
        <v/>
      </c>
    </row>
    <row r="48" spans="1:49" ht="23.25" customHeight="1" x14ac:dyDescent="0.2">
      <c r="A48" s="20">
        <v>15</v>
      </c>
      <c r="B48" s="100"/>
      <c r="C48" s="101"/>
      <c r="D48" s="26" t="str">
        <f t="shared" si="3"/>
        <v/>
      </c>
      <c r="E48" s="100"/>
      <c r="F48" s="100"/>
      <c r="G48" s="101"/>
      <c r="H48" s="101"/>
      <c r="I48" s="103"/>
      <c r="L48" s="63" t="str">
        <f t="shared" si="4"/>
        <v/>
      </c>
      <c r="M48" s="58" t="str">
        <f t="shared" si="5"/>
        <v/>
      </c>
    </row>
    <row r="49" spans="1:13" ht="23.25" customHeight="1" x14ac:dyDescent="0.2">
      <c r="A49" s="20">
        <v>16</v>
      </c>
      <c r="B49" s="100"/>
      <c r="C49" s="101"/>
      <c r="D49" s="26" t="str">
        <f t="shared" si="3"/>
        <v/>
      </c>
      <c r="E49" s="100"/>
      <c r="F49" s="100"/>
      <c r="G49" s="101"/>
      <c r="H49" s="101"/>
      <c r="I49" s="103"/>
      <c r="L49" s="63" t="str">
        <f t="shared" si="4"/>
        <v/>
      </c>
      <c r="M49" s="58" t="str">
        <f t="shared" si="5"/>
        <v/>
      </c>
    </row>
    <row r="50" spans="1:13" ht="23.25" customHeight="1" x14ac:dyDescent="0.2">
      <c r="A50" s="20">
        <v>17</v>
      </c>
      <c r="B50" s="100"/>
      <c r="C50" s="101"/>
      <c r="D50" s="26" t="str">
        <f t="shared" si="3"/>
        <v/>
      </c>
      <c r="E50" s="100"/>
      <c r="F50" s="100"/>
      <c r="G50" s="101"/>
      <c r="H50" s="101"/>
      <c r="I50" s="103"/>
      <c r="L50" s="63" t="str">
        <f t="shared" si="4"/>
        <v/>
      </c>
      <c r="M50" s="58" t="str">
        <f t="shared" si="5"/>
        <v/>
      </c>
    </row>
    <row r="51" spans="1:13" ht="23.25" customHeight="1" x14ac:dyDescent="0.2">
      <c r="A51" s="20">
        <v>18</v>
      </c>
      <c r="B51" s="100"/>
      <c r="C51" s="101"/>
      <c r="D51" s="26" t="str">
        <f t="shared" si="3"/>
        <v/>
      </c>
      <c r="E51" s="100"/>
      <c r="F51" s="100"/>
      <c r="G51" s="101"/>
      <c r="H51" s="101"/>
      <c r="I51" s="103"/>
      <c r="L51" s="63" t="str">
        <f t="shared" si="4"/>
        <v/>
      </c>
      <c r="M51" s="58" t="str">
        <f t="shared" si="5"/>
        <v/>
      </c>
    </row>
    <row r="52" spans="1:13" ht="23.25" customHeight="1" x14ac:dyDescent="0.2">
      <c r="A52" s="20">
        <v>19</v>
      </c>
      <c r="B52" s="100"/>
      <c r="C52" s="101"/>
      <c r="D52" s="26" t="str">
        <f t="shared" si="3"/>
        <v/>
      </c>
      <c r="E52" s="100"/>
      <c r="F52" s="100"/>
      <c r="G52" s="101"/>
      <c r="H52" s="101"/>
      <c r="I52" s="103"/>
      <c r="L52" s="63" t="str">
        <f t="shared" si="4"/>
        <v/>
      </c>
      <c r="M52" s="58" t="str">
        <f t="shared" si="5"/>
        <v/>
      </c>
    </row>
    <row r="53" spans="1:13" ht="23.25" customHeight="1" x14ac:dyDescent="0.2">
      <c r="A53" s="20">
        <v>20</v>
      </c>
      <c r="B53" s="100"/>
      <c r="C53" s="101"/>
      <c r="D53" s="26" t="str">
        <f t="shared" si="3"/>
        <v/>
      </c>
      <c r="E53" s="100"/>
      <c r="F53" s="100"/>
      <c r="G53" s="101"/>
      <c r="H53" s="101"/>
      <c r="I53" s="103"/>
      <c r="L53" s="63" t="str">
        <f t="shared" si="4"/>
        <v/>
      </c>
      <c r="M53" s="58" t="str">
        <f t="shared" si="5"/>
        <v/>
      </c>
    </row>
    <row r="54" spans="1:13" ht="23.25" customHeight="1" x14ac:dyDescent="0.2">
      <c r="A54" s="20">
        <v>21</v>
      </c>
      <c r="B54" s="100"/>
      <c r="C54" s="101"/>
      <c r="D54" s="26" t="str">
        <f t="shared" si="3"/>
        <v/>
      </c>
      <c r="E54" s="100"/>
      <c r="F54" s="100"/>
      <c r="G54" s="101"/>
      <c r="H54" s="101"/>
      <c r="I54" s="103"/>
      <c r="L54" s="63" t="str">
        <f t="shared" si="4"/>
        <v/>
      </c>
      <c r="M54" s="58" t="str">
        <f t="shared" si="5"/>
        <v/>
      </c>
    </row>
    <row r="55" spans="1:13" ht="23.25" customHeight="1" x14ac:dyDescent="0.2">
      <c r="A55" s="20">
        <v>22</v>
      </c>
      <c r="B55" s="100"/>
      <c r="C55" s="101"/>
      <c r="D55" s="26" t="str">
        <f t="shared" si="3"/>
        <v/>
      </c>
      <c r="E55" s="100"/>
      <c r="F55" s="100"/>
      <c r="G55" s="101"/>
      <c r="H55" s="101"/>
      <c r="I55" s="103"/>
      <c r="L55" s="63" t="str">
        <f t="shared" si="4"/>
        <v/>
      </c>
      <c r="M55" s="58" t="str">
        <f t="shared" si="5"/>
        <v/>
      </c>
    </row>
    <row r="56" spans="1:13" ht="23.25" customHeight="1" x14ac:dyDescent="0.2">
      <c r="A56" s="20">
        <v>23</v>
      </c>
      <c r="B56" s="100"/>
      <c r="C56" s="101"/>
      <c r="D56" s="26" t="str">
        <f t="shared" si="3"/>
        <v/>
      </c>
      <c r="E56" s="100"/>
      <c r="F56" s="100"/>
      <c r="G56" s="101"/>
      <c r="H56" s="101"/>
      <c r="I56" s="103"/>
      <c r="L56" s="63" t="str">
        <f t="shared" si="4"/>
        <v/>
      </c>
      <c r="M56" s="58" t="str">
        <f t="shared" si="5"/>
        <v/>
      </c>
    </row>
    <row r="57" spans="1:13" ht="23.25" customHeight="1" x14ac:dyDescent="0.2">
      <c r="A57" s="20">
        <v>24</v>
      </c>
      <c r="B57" s="100"/>
      <c r="C57" s="101"/>
      <c r="D57" s="26" t="str">
        <f t="shared" si="3"/>
        <v/>
      </c>
      <c r="E57" s="100"/>
      <c r="F57" s="100"/>
      <c r="G57" s="101"/>
      <c r="H57" s="101"/>
      <c r="I57" s="103"/>
      <c r="L57" s="63" t="str">
        <f t="shared" si="4"/>
        <v/>
      </c>
      <c r="M57" s="58" t="str">
        <f t="shared" si="5"/>
        <v/>
      </c>
    </row>
    <row r="58" spans="1:13" ht="23.25" customHeight="1" thickBot="1" x14ac:dyDescent="0.25">
      <c r="A58" s="21">
        <v>25</v>
      </c>
      <c r="B58" s="104"/>
      <c r="C58" s="105"/>
      <c r="D58" s="27" t="str">
        <f t="shared" si="3"/>
        <v/>
      </c>
      <c r="E58" s="104"/>
      <c r="F58" s="104"/>
      <c r="G58" s="105"/>
      <c r="H58" s="105"/>
      <c r="I58" s="106"/>
      <c r="L58" s="63" t="str">
        <f t="shared" si="4"/>
        <v/>
      </c>
      <c r="M58" s="58" t="str">
        <f t="shared" si="5"/>
        <v/>
      </c>
    </row>
    <row r="61" spans="1:13" x14ac:dyDescent="0.2">
      <c r="A61" s="16"/>
      <c r="D61" s="16"/>
    </row>
    <row r="62" spans="1:13" x14ac:dyDescent="0.2">
      <c r="D62" s="28"/>
    </row>
    <row r="63" spans="1:13" x14ac:dyDescent="0.2">
      <c r="D63" s="28"/>
    </row>
    <row r="64" spans="1:13" x14ac:dyDescent="0.2">
      <c r="D64" s="28"/>
    </row>
    <row r="65" spans="4:4" x14ac:dyDescent="0.2">
      <c r="D65" s="28"/>
    </row>
    <row r="66" spans="4:4" x14ac:dyDescent="0.2">
      <c r="D66" s="28"/>
    </row>
  </sheetData>
  <sheetProtection password="CEAA" sheet="1" objects="1" scenarios="1"/>
  <phoneticPr fontId="2" type="noConversion"/>
  <conditionalFormatting sqref="C41:C42">
    <cfRule type="cellIs" dxfId="3" priority="1" stopIfTrue="1" operator="equal">
      <formula>0</formula>
    </cfRule>
  </conditionalFormatting>
  <conditionalFormatting sqref="D21:D32">
    <cfRule type="cellIs" dxfId="2" priority="2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scale="80" fitToHeight="2" orientation="landscape" r:id="rId1"/>
  <headerFooter alignWithMargins="0">
    <oddFooter>&amp;L&amp;8&amp;F&amp;CDieses Formular kann unter www.lksv.ch Register Reglemente/Formulare heruntergeladen werden.&amp;R&amp;8© 2010 by LKSV</oddFooter>
  </headerFooter>
  <rowBreaks count="1" manualBreakCount="1">
    <brk id="36" max="16383" man="1"/>
  </row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2">
    <tabColor indexed="10"/>
    <pageSetUpPr fitToPage="1"/>
  </sheetPr>
  <dimension ref="A1:AU53"/>
  <sheetViews>
    <sheetView zoomScale="70" workbookViewId="0">
      <selection activeCell="H13" sqref="H13"/>
    </sheetView>
  </sheetViews>
  <sheetFormatPr baseColWidth="10" defaultRowHeight="12.75" x14ac:dyDescent="0.2"/>
  <cols>
    <col min="1" max="1" width="3.85546875" customWidth="1"/>
    <col min="2" max="2" width="27.140625" customWidth="1"/>
    <col min="3" max="3" width="6.7109375" customWidth="1"/>
    <col min="4" max="4" width="6.85546875" customWidth="1"/>
    <col min="5" max="6" width="26.42578125" customWidth="1"/>
    <col min="7" max="7" width="46" customWidth="1"/>
    <col min="9" max="12" width="11.42578125" style="58" customWidth="1"/>
  </cols>
  <sheetData>
    <row r="1" spans="1:29" ht="19.5" x14ac:dyDescent="0.25">
      <c r="E1" s="2" t="s">
        <v>0</v>
      </c>
    </row>
    <row r="2" spans="1:29" ht="19.5" x14ac:dyDescent="0.25">
      <c r="C2" s="4"/>
      <c r="E2" s="2" t="s">
        <v>3</v>
      </c>
      <c r="F2" s="1"/>
    </row>
    <row r="3" spans="1:29" s="5" customFormat="1" ht="8.25" x14ac:dyDescent="0.15">
      <c r="C3" s="6"/>
      <c r="E3" s="7"/>
      <c r="I3" s="59"/>
      <c r="J3" s="59"/>
      <c r="K3" s="59"/>
      <c r="L3" s="59"/>
    </row>
    <row r="4" spans="1:29" s="9" customFormat="1" ht="11.25" x14ac:dyDescent="0.2">
      <c r="C4" s="10"/>
      <c r="E4" s="117" t="s">
        <v>132</v>
      </c>
      <c r="G4" s="117" t="s">
        <v>133</v>
      </c>
      <c r="I4" s="60"/>
      <c r="J4" s="60"/>
      <c r="K4" s="60"/>
      <c r="L4" s="60"/>
    </row>
    <row r="5" spans="1:29" s="9" customFormat="1" ht="11.25" x14ac:dyDescent="0.2">
      <c r="C5" s="10"/>
      <c r="E5" s="117" t="s">
        <v>1</v>
      </c>
      <c r="G5" s="117" t="s">
        <v>134</v>
      </c>
      <c r="I5" s="60"/>
      <c r="J5" s="60"/>
      <c r="K5" s="60"/>
      <c r="L5" s="60"/>
    </row>
    <row r="6" spans="1:29" s="9" customFormat="1" ht="11.25" x14ac:dyDescent="0.2">
      <c r="E6" s="117" t="s">
        <v>135</v>
      </c>
      <c r="G6" s="117" t="s">
        <v>136</v>
      </c>
      <c r="I6" s="60"/>
      <c r="J6" s="60"/>
      <c r="K6" s="60"/>
      <c r="L6" s="60"/>
    </row>
    <row r="7" spans="1:29" s="9" customFormat="1" ht="11.25" x14ac:dyDescent="0.2">
      <c r="E7" s="3" t="s">
        <v>137</v>
      </c>
      <c r="G7" s="3" t="s">
        <v>2</v>
      </c>
      <c r="I7" s="60"/>
      <c r="J7" s="60"/>
      <c r="K7" s="60"/>
      <c r="L7" s="60"/>
    </row>
    <row r="8" spans="1:29" s="11" customFormat="1" x14ac:dyDescent="0.2">
      <c r="D8" s="12"/>
      <c r="I8" s="58"/>
      <c r="J8" s="58"/>
      <c r="K8" s="58"/>
      <c r="L8" s="58"/>
    </row>
    <row r="9" spans="1:29" s="14" customFormat="1" ht="26.25" x14ac:dyDescent="0.4">
      <c r="A9" s="53" t="s">
        <v>53</v>
      </c>
      <c r="B9" s="53"/>
      <c r="C9" s="53"/>
      <c r="D9" s="54"/>
      <c r="E9" s="56">
        <f ca="1">YEAR(TODAY())</f>
        <v>2021</v>
      </c>
      <c r="F9" s="57"/>
      <c r="G9" s="55" t="s">
        <v>85</v>
      </c>
      <c r="H9" s="91"/>
      <c r="I9" s="92"/>
      <c r="J9" s="92"/>
      <c r="K9" s="92"/>
      <c r="L9" s="92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s="11" customFormat="1" x14ac:dyDescent="0.2">
      <c r="D10" s="12"/>
      <c r="I10" s="58"/>
      <c r="J10" s="58"/>
      <c r="K10" s="58"/>
      <c r="L10" s="58"/>
    </row>
    <row r="11" spans="1:29" s="11" customFormat="1" ht="15.75" x14ac:dyDescent="0.25">
      <c r="A11" s="17" t="s">
        <v>12</v>
      </c>
      <c r="I11" s="58"/>
      <c r="J11" s="58"/>
      <c r="K11" s="58"/>
      <c r="L11" s="58"/>
    </row>
    <row r="12" spans="1:29" s="11" customFormat="1" ht="22.5" customHeight="1" x14ac:dyDescent="0.2">
      <c r="A12" s="11" t="s">
        <v>37</v>
      </c>
      <c r="C12" s="98"/>
      <c r="D12" s="98"/>
      <c r="E12" s="98"/>
      <c r="F12" s="11" t="s">
        <v>36</v>
      </c>
      <c r="G12" s="98"/>
      <c r="I12" s="58"/>
      <c r="J12" s="58"/>
      <c r="K12" s="58"/>
      <c r="L12" s="58"/>
    </row>
    <row r="13" spans="1:29" s="11" customFormat="1" ht="22.5" customHeight="1" x14ac:dyDescent="0.2">
      <c r="A13" s="11" t="s">
        <v>7</v>
      </c>
      <c r="C13" s="99"/>
      <c r="D13" s="99"/>
      <c r="E13" s="99"/>
      <c r="F13" s="11" t="s">
        <v>17</v>
      </c>
      <c r="G13" s="99"/>
      <c r="I13" s="58"/>
      <c r="J13" s="58"/>
      <c r="K13" s="58"/>
      <c r="L13" s="58"/>
    </row>
    <row r="14" spans="1:29" s="11" customFormat="1" ht="22.5" customHeight="1" x14ac:dyDescent="0.2">
      <c r="A14" s="11" t="s">
        <v>4</v>
      </c>
      <c r="C14" s="99"/>
      <c r="D14" s="99"/>
      <c r="E14" s="99"/>
      <c r="F14" s="11" t="s">
        <v>74</v>
      </c>
      <c r="G14" s="99"/>
      <c r="I14" s="58"/>
      <c r="J14" s="58"/>
      <c r="K14" s="58"/>
      <c r="L14" s="58"/>
    </row>
    <row r="15" spans="1:29" s="11" customFormat="1" ht="22.5" customHeight="1" x14ac:dyDescent="0.25">
      <c r="A15" s="11" t="s">
        <v>5</v>
      </c>
      <c r="C15" s="99"/>
      <c r="D15" s="99"/>
      <c r="E15" s="99"/>
      <c r="F15" s="11" t="s">
        <v>56</v>
      </c>
      <c r="G15" s="97" t="s">
        <v>105</v>
      </c>
      <c r="I15" s="58"/>
      <c r="J15" s="58"/>
      <c r="K15" s="58"/>
      <c r="L15" s="58"/>
    </row>
    <row r="16" spans="1:29" s="11" customFormat="1" x14ac:dyDescent="0.2">
      <c r="I16" s="58"/>
      <c r="J16" s="58"/>
      <c r="K16" s="58"/>
      <c r="L16" s="58"/>
    </row>
    <row r="17" spans="1:12" s="11" customFormat="1" x14ac:dyDescent="0.2">
      <c r="I17" s="58"/>
      <c r="J17" s="58"/>
      <c r="K17" s="58"/>
      <c r="L17" s="58"/>
    </row>
    <row r="18" spans="1:12" s="11" customFormat="1" x14ac:dyDescent="0.2">
      <c r="I18" s="58"/>
      <c r="J18" s="58"/>
      <c r="K18" s="58"/>
      <c r="L18" s="58"/>
    </row>
    <row r="19" spans="1:12" ht="16.5" thickBot="1" x14ac:dyDescent="0.3">
      <c r="A19" s="17" t="s">
        <v>6</v>
      </c>
    </row>
    <row r="20" spans="1:12" x14ac:dyDescent="0.2">
      <c r="A20" s="19"/>
      <c r="B20" s="23" t="s">
        <v>7</v>
      </c>
      <c r="C20" s="25" t="s">
        <v>8</v>
      </c>
      <c r="D20" s="25" t="s">
        <v>9</v>
      </c>
      <c r="E20" s="23" t="s">
        <v>4</v>
      </c>
      <c r="F20" s="23" t="s">
        <v>5</v>
      </c>
      <c r="G20" s="24" t="s">
        <v>51</v>
      </c>
      <c r="H20" s="16"/>
      <c r="J20" s="62" t="s">
        <v>54</v>
      </c>
      <c r="K20" s="62" t="s">
        <v>55</v>
      </c>
    </row>
    <row r="21" spans="1:12" ht="23.25" customHeight="1" x14ac:dyDescent="0.2">
      <c r="A21" s="20">
        <v>1</v>
      </c>
      <c r="B21" s="100"/>
      <c r="C21" s="101"/>
      <c r="D21" s="26"/>
      <c r="E21" s="100"/>
      <c r="F21" s="100"/>
      <c r="G21" s="102"/>
      <c r="J21" s="63" t="str">
        <f t="shared" ref="J21:J30" si="0">IF(C21&gt;0,IF($E$9-C21-1900&gt;100,$E$9-C21-2000,$E$9-C21-1900),"")</f>
        <v/>
      </c>
      <c r="K21" s="58" t="str">
        <f t="shared" ref="K21:K30" si="1">IF(C21&gt;0,IF(J21&gt;=70,"SV",IF(J21&gt;=60,"V",IF(J21&lt;=20,"J",IF(J21&lt;16,"JJ","")))),"")</f>
        <v/>
      </c>
    </row>
    <row r="22" spans="1:12" ht="23.25" customHeight="1" x14ac:dyDescent="0.2">
      <c r="A22" s="20">
        <v>2</v>
      </c>
      <c r="B22" s="100"/>
      <c r="C22" s="101"/>
      <c r="D22" s="26" t="str">
        <f t="shared" ref="D22:D30" si="2">K22</f>
        <v/>
      </c>
      <c r="E22" s="100"/>
      <c r="F22" s="100"/>
      <c r="G22" s="103"/>
      <c r="J22" s="63" t="str">
        <f t="shared" si="0"/>
        <v/>
      </c>
      <c r="K22" s="58" t="str">
        <f t="shared" si="1"/>
        <v/>
      </c>
    </row>
    <row r="23" spans="1:12" ht="23.25" customHeight="1" x14ac:dyDescent="0.2">
      <c r="A23" s="20">
        <v>3</v>
      </c>
      <c r="B23" s="100"/>
      <c r="C23" s="101"/>
      <c r="D23" s="26" t="str">
        <f t="shared" si="2"/>
        <v/>
      </c>
      <c r="E23" s="100"/>
      <c r="F23" s="100"/>
      <c r="G23" s="103"/>
      <c r="J23" s="63" t="str">
        <f t="shared" si="0"/>
        <v/>
      </c>
      <c r="K23" s="58" t="str">
        <f t="shared" si="1"/>
        <v/>
      </c>
    </row>
    <row r="24" spans="1:12" ht="23.25" customHeight="1" x14ac:dyDescent="0.2">
      <c r="A24" s="20">
        <v>4</v>
      </c>
      <c r="B24" s="100"/>
      <c r="C24" s="101"/>
      <c r="D24" s="26" t="str">
        <f t="shared" si="2"/>
        <v/>
      </c>
      <c r="E24" s="100"/>
      <c r="F24" s="100"/>
      <c r="G24" s="103"/>
      <c r="J24" s="63" t="str">
        <f t="shared" si="0"/>
        <v/>
      </c>
      <c r="K24" s="58" t="str">
        <f t="shared" si="1"/>
        <v/>
      </c>
    </row>
    <row r="25" spans="1:12" ht="23.25" customHeight="1" x14ac:dyDescent="0.2">
      <c r="A25" s="20">
        <v>5</v>
      </c>
      <c r="B25" s="100"/>
      <c r="C25" s="101"/>
      <c r="D25" s="26" t="str">
        <f t="shared" si="2"/>
        <v/>
      </c>
      <c r="E25" s="100"/>
      <c r="F25" s="100"/>
      <c r="G25" s="103"/>
      <c r="J25" s="63" t="str">
        <f t="shared" si="0"/>
        <v/>
      </c>
      <c r="K25" s="58" t="str">
        <f t="shared" si="1"/>
        <v/>
      </c>
    </row>
    <row r="26" spans="1:12" ht="23.25" customHeight="1" x14ac:dyDescent="0.2">
      <c r="A26" s="20">
        <v>6</v>
      </c>
      <c r="B26" s="100"/>
      <c r="C26" s="101"/>
      <c r="D26" s="26" t="str">
        <f t="shared" si="2"/>
        <v/>
      </c>
      <c r="E26" s="100"/>
      <c r="F26" s="100"/>
      <c r="G26" s="103"/>
      <c r="J26" s="63" t="str">
        <f t="shared" si="0"/>
        <v/>
      </c>
      <c r="K26" s="58" t="str">
        <f t="shared" si="1"/>
        <v/>
      </c>
    </row>
    <row r="27" spans="1:12" ht="23.25" customHeight="1" x14ac:dyDescent="0.2">
      <c r="A27" s="20">
        <v>7</v>
      </c>
      <c r="B27" s="100"/>
      <c r="C27" s="101"/>
      <c r="D27" s="26" t="str">
        <f t="shared" si="2"/>
        <v/>
      </c>
      <c r="E27" s="100"/>
      <c r="F27" s="100"/>
      <c r="G27" s="103"/>
      <c r="J27" s="63" t="str">
        <f t="shared" si="0"/>
        <v/>
      </c>
      <c r="K27" s="58" t="str">
        <f t="shared" si="1"/>
        <v/>
      </c>
    </row>
    <row r="28" spans="1:12" ht="23.25" customHeight="1" x14ac:dyDescent="0.2">
      <c r="A28" s="20">
        <v>8</v>
      </c>
      <c r="B28" s="100"/>
      <c r="C28" s="101"/>
      <c r="D28" s="26" t="str">
        <f t="shared" si="2"/>
        <v/>
      </c>
      <c r="E28" s="100"/>
      <c r="F28" s="100"/>
      <c r="G28" s="103"/>
      <c r="J28" s="63" t="str">
        <f t="shared" si="0"/>
        <v/>
      </c>
      <c r="K28" s="58" t="str">
        <f t="shared" si="1"/>
        <v/>
      </c>
    </row>
    <row r="29" spans="1:12" ht="23.25" customHeight="1" x14ac:dyDescent="0.2">
      <c r="A29" s="20">
        <v>9</v>
      </c>
      <c r="B29" s="100"/>
      <c r="C29" s="101"/>
      <c r="D29" s="26" t="str">
        <f t="shared" si="2"/>
        <v/>
      </c>
      <c r="E29" s="100"/>
      <c r="F29" s="100"/>
      <c r="G29" s="103"/>
      <c r="J29" s="63" t="str">
        <f t="shared" si="0"/>
        <v/>
      </c>
      <c r="K29" s="58" t="str">
        <f t="shared" si="1"/>
        <v/>
      </c>
    </row>
    <row r="30" spans="1:12" ht="23.25" customHeight="1" thickBot="1" x14ac:dyDescent="0.25">
      <c r="A30" s="21">
        <v>10</v>
      </c>
      <c r="B30" s="104"/>
      <c r="C30" s="105"/>
      <c r="D30" s="27" t="str">
        <f t="shared" si="2"/>
        <v/>
      </c>
      <c r="E30" s="104"/>
      <c r="F30" s="104"/>
      <c r="G30" s="106"/>
      <c r="J30" s="63" t="str">
        <f t="shared" si="0"/>
        <v/>
      </c>
      <c r="K30" s="58" t="str">
        <f t="shared" si="1"/>
        <v/>
      </c>
    </row>
    <row r="31" spans="1:12" x14ac:dyDescent="0.2">
      <c r="J31" s="63"/>
    </row>
    <row r="32" spans="1:12" x14ac:dyDescent="0.2">
      <c r="J32" s="63"/>
    </row>
    <row r="33" spans="1:47" s="14" customFormat="1" ht="26.25" x14ac:dyDescent="0.4">
      <c r="A33" s="53" t="s">
        <v>53</v>
      </c>
      <c r="B33" s="53"/>
      <c r="C33" s="53"/>
      <c r="D33" s="54"/>
      <c r="E33" s="56">
        <f ca="1">YEAR(TODAY())</f>
        <v>2021</v>
      </c>
      <c r="F33" s="57"/>
      <c r="G33" s="55" t="s">
        <v>85</v>
      </c>
      <c r="H33" s="91"/>
      <c r="I33" s="92"/>
      <c r="J33" s="63"/>
      <c r="K33" s="58"/>
      <c r="L33" s="92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</row>
    <row r="34" spans="1:47" x14ac:dyDescent="0.2">
      <c r="J34" s="63"/>
    </row>
    <row r="35" spans="1:47" x14ac:dyDescent="0.2">
      <c r="J35" s="63"/>
    </row>
    <row r="36" spans="1:47" s="16" customFormat="1" x14ac:dyDescent="0.2">
      <c r="A36" s="16" t="s">
        <v>50</v>
      </c>
      <c r="C36" s="16">
        <f>C12</f>
        <v>0</v>
      </c>
      <c r="I36" s="62"/>
      <c r="J36" s="63"/>
      <c r="K36" s="58"/>
      <c r="L36" s="62"/>
    </row>
    <row r="37" spans="1:47" s="16" customFormat="1" x14ac:dyDescent="0.2">
      <c r="I37" s="62"/>
      <c r="J37" s="63"/>
      <c r="K37" s="58"/>
      <c r="L37" s="62"/>
    </row>
    <row r="38" spans="1:47" x14ac:dyDescent="0.2">
      <c r="J38" s="63"/>
    </row>
    <row r="39" spans="1:47" ht="16.5" thickBot="1" x14ac:dyDescent="0.3">
      <c r="A39" s="17" t="s">
        <v>6</v>
      </c>
      <c r="J39" s="63"/>
    </row>
    <row r="40" spans="1:47" x14ac:dyDescent="0.2">
      <c r="A40" s="19"/>
      <c r="B40" s="23" t="s">
        <v>7</v>
      </c>
      <c r="C40" s="25" t="s">
        <v>8</v>
      </c>
      <c r="D40" s="25" t="s">
        <v>9</v>
      </c>
      <c r="E40" s="23" t="s">
        <v>4</v>
      </c>
      <c r="F40" s="23" t="s">
        <v>5</v>
      </c>
      <c r="G40" s="24" t="s">
        <v>51</v>
      </c>
      <c r="J40" s="63"/>
    </row>
    <row r="41" spans="1:47" ht="23.25" customHeight="1" x14ac:dyDescent="0.2">
      <c r="A41" s="20">
        <v>11</v>
      </c>
      <c r="B41" s="100"/>
      <c r="C41" s="101"/>
      <c r="D41" s="26" t="str">
        <f t="shared" ref="D41:D50" si="3">K41</f>
        <v/>
      </c>
      <c r="E41" s="100"/>
      <c r="F41" s="100"/>
      <c r="G41" s="103"/>
      <c r="J41" s="63" t="str">
        <f t="shared" ref="J41:J50" si="4">IF(C41&gt;0,IF($E$9-C41-1900&gt;100,$E$9-C41-2000,$E$9-C41-1900),"")</f>
        <v/>
      </c>
      <c r="K41" s="58" t="str">
        <f t="shared" ref="K41:K50" si="5">IF(C41&gt;0,IF(J41&gt;=70,"SV",IF(J41&gt;=60,"V",IF(J41&lt;=20,"J",IF(J41&lt;16,"JJ","")))),"")</f>
        <v/>
      </c>
    </row>
    <row r="42" spans="1:47" ht="23.25" customHeight="1" x14ac:dyDescent="0.2">
      <c r="A42" s="20">
        <v>12</v>
      </c>
      <c r="B42" s="100"/>
      <c r="C42" s="101"/>
      <c r="D42" s="26" t="str">
        <f t="shared" si="3"/>
        <v/>
      </c>
      <c r="E42" s="100"/>
      <c r="F42" s="100"/>
      <c r="G42" s="103"/>
      <c r="J42" s="63" t="str">
        <f t="shared" si="4"/>
        <v/>
      </c>
      <c r="K42" s="58" t="str">
        <f t="shared" si="5"/>
        <v/>
      </c>
    </row>
    <row r="43" spans="1:47" ht="23.25" customHeight="1" x14ac:dyDescent="0.2">
      <c r="A43" s="20">
        <v>13</v>
      </c>
      <c r="B43" s="100"/>
      <c r="C43" s="101"/>
      <c r="D43" s="26" t="str">
        <f t="shared" si="3"/>
        <v/>
      </c>
      <c r="E43" s="100"/>
      <c r="F43" s="100"/>
      <c r="G43" s="103"/>
      <c r="J43" s="63" t="str">
        <f t="shared" si="4"/>
        <v/>
      </c>
      <c r="K43" s="58" t="str">
        <f t="shared" si="5"/>
        <v/>
      </c>
    </row>
    <row r="44" spans="1:47" ht="23.25" customHeight="1" x14ac:dyDescent="0.2">
      <c r="A44" s="20">
        <v>14</v>
      </c>
      <c r="B44" s="100"/>
      <c r="C44" s="101"/>
      <c r="D44" s="26" t="str">
        <f t="shared" si="3"/>
        <v/>
      </c>
      <c r="E44" s="100"/>
      <c r="F44" s="100"/>
      <c r="G44" s="103"/>
      <c r="J44" s="63" t="str">
        <f t="shared" si="4"/>
        <v/>
      </c>
      <c r="K44" s="58" t="str">
        <f t="shared" si="5"/>
        <v/>
      </c>
    </row>
    <row r="45" spans="1:47" ht="23.25" customHeight="1" x14ac:dyDescent="0.2">
      <c r="A45" s="20">
        <v>15</v>
      </c>
      <c r="B45" s="100"/>
      <c r="C45" s="101"/>
      <c r="D45" s="26" t="str">
        <f t="shared" si="3"/>
        <v/>
      </c>
      <c r="E45" s="100"/>
      <c r="F45" s="100"/>
      <c r="G45" s="103"/>
      <c r="J45" s="63" t="str">
        <f t="shared" si="4"/>
        <v/>
      </c>
      <c r="K45" s="58" t="str">
        <f t="shared" si="5"/>
        <v/>
      </c>
    </row>
    <row r="46" spans="1:47" ht="23.25" customHeight="1" x14ac:dyDescent="0.2">
      <c r="A46" s="20">
        <v>16</v>
      </c>
      <c r="B46" s="100"/>
      <c r="C46" s="101"/>
      <c r="D46" s="26" t="str">
        <f t="shared" si="3"/>
        <v/>
      </c>
      <c r="E46" s="100"/>
      <c r="F46" s="100"/>
      <c r="G46" s="103"/>
      <c r="J46" s="63" t="str">
        <f t="shared" si="4"/>
        <v/>
      </c>
      <c r="K46" s="58" t="str">
        <f t="shared" si="5"/>
        <v/>
      </c>
    </row>
    <row r="47" spans="1:47" ht="23.25" customHeight="1" x14ac:dyDescent="0.2">
      <c r="A47" s="20">
        <v>17</v>
      </c>
      <c r="B47" s="100"/>
      <c r="C47" s="101"/>
      <c r="D47" s="26" t="str">
        <f t="shared" si="3"/>
        <v/>
      </c>
      <c r="E47" s="100"/>
      <c r="F47" s="100"/>
      <c r="G47" s="103"/>
      <c r="J47" s="63" t="str">
        <f t="shared" si="4"/>
        <v/>
      </c>
      <c r="K47" s="58" t="str">
        <f t="shared" si="5"/>
        <v/>
      </c>
    </row>
    <row r="48" spans="1:47" ht="23.25" customHeight="1" x14ac:dyDescent="0.2">
      <c r="A48" s="20">
        <v>18</v>
      </c>
      <c r="B48" s="100"/>
      <c r="C48" s="101"/>
      <c r="D48" s="26" t="str">
        <f t="shared" si="3"/>
        <v/>
      </c>
      <c r="E48" s="100"/>
      <c r="F48" s="100"/>
      <c r="G48" s="103"/>
      <c r="J48" s="63" t="str">
        <f t="shared" si="4"/>
        <v/>
      </c>
      <c r="K48" s="58" t="str">
        <f t="shared" si="5"/>
        <v/>
      </c>
    </row>
    <row r="49" spans="1:11" ht="23.25" customHeight="1" x14ac:dyDescent="0.2">
      <c r="A49" s="20">
        <v>19</v>
      </c>
      <c r="B49" s="100"/>
      <c r="C49" s="101"/>
      <c r="D49" s="26" t="str">
        <f t="shared" si="3"/>
        <v/>
      </c>
      <c r="E49" s="100"/>
      <c r="F49" s="100"/>
      <c r="G49" s="103"/>
      <c r="J49" s="63" t="str">
        <f t="shared" si="4"/>
        <v/>
      </c>
      <c r="K49" s="58" t="str">
        <f t="shared" si="5"/>
        <v/>
      </c>
    </row>
    <row r="50" spans="1:11" ht="23.25" customHeight="1" thickBot="1" x14ac:dyDescent="0.25">
      <c r="A50" s="21">
        <v>20</v>
      </c>
      <c r="B50" s="104"/>
      <c r="C50" s="105"/>
      <c r="D50" s="27" t="str">
        <f t="shared" si="3"/>
        <v/>
      </c>
      <c r="E50" s="104"/>
      <c r="F50" s="104"/>
      <c r="G50" s="106"/>
      <c r="J50" s="63" t="str">
        <f t="shared" si="4"/>
        <v/>
      </c>
      <c r="K50" s="58" t="str">
        <f t="shared" si="5"/>
        <v/>
      </c>
    </row>
    <row r="52" spans="1:11" ht="23.25" customHeight="1" x14ac:dyDescent="0.2">
      <c r="A52" t="s">
        <v>19</v>
      </c>
      <c r="C52" s="107"/>
      <c r="D52" s="107"/>
      <c r="E52" s="107"/>
      <c r="F52" s="107"/>
      <c r="G52" s="107"/>
      <c r="J52" s="63"/>
    </row>
    <row r="53" spans="1:11" ht="23.25" customHeight="1" x14ac:dyDescent="0.2">
      <c r="C53" s="108"/>
      <c r="D53" s="108"/>
      <c r="E53" s="108"/>
      <c r="F53" s="108"/>
      <c r="G53" s="108"/>
      <c r="J53" s="63"/>
    </row>
  </sheetData>
  <sheetProtection password="CEAA" sheet="1" objects="1" scenarios="1"/>
  <phoneticPr fontId="2" type="noConversion"/>
  <conditionalFormatting sqref="C36:C37">
    <cfRule type="cellIs" dxfId="1" priority="1" stopIfTrue="1" operator="equal">
      <formula>0</formula>
    </cfRule>
  </conditionalFormatting>
  <conditionalFormatting sqref="D21:D30">
    <cfRule type="cellIs" dxfId="0" priority="2" stopIfTrue="1" operator="equal">
      <formula>0</formula>
    </cfRule>
  </conditionalFormatting>
  <pageMargins left="0.59055118110236227" right="0.59055118110236227" top="0.31496062992125984" bottom="0.47244094488188981" header="0.51181102362204722" footer="0.31496062992125984"/>
  <pageSetup paperSize="9" scale="95" fitToHeight="2" orientation="landscape" r:id="rId1"/>
  <headerFooter alignWithMargins="0">
    <oddFooter>&amp;L&amp;8&amp;F&amp;CDieses Formular kann unter www.lksv.ch Register Reglemente/Formulare heruntergeladen werden.&amp;R&amp;8© 2010 by LKSV</oddFooter>
  </headerFooter>
  <rowBreaks count="1" manualBreakCount="1">
    <brk id="31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>
    <tabColor indexed="10"/>
  </sheetPr>
  <dimension ref="A1:B34"/>
  <sheetViews>
    <sheetView workbookViewId="0">
      <selection activeCell="C19" sqref="C19"/>
    </sheetView>
  </sheetViews>
  <sheetFormatPr baseColWidth="10" defaultRowHeight="12.75" x14ac:dyDescent="0.2"/>
  <cols>
    <col min="1" max="1" width="25.7109375" style="29" bestFit="1" customWidth="1"/>
    <col min="2" max="16384" width="11.42578125" style="29"/>
  </cols>
  <sheetData>
    <row r="1" spans="1:2" s="11" customFormat="1" ht="18" x14ac:dyDescent="0.25">
      <c r="A1" s="30" t="s">
        <v>20</v>
      </c>
    </row>
    <row r="3" spans="1:2" s="11" customFormat="1" x14ac:dyDescent="0.2">
      <c r="A3" s="16" t="s">
        <v>28</v>
      </c>
      <c r="B3" s="29">
        <v>1</v>
      </c>
    </row>
    <row r="4" spans="1:2" x14ac:dyDescent="0.2">
      <c r="A4" s="28" t="s">
        <v>21</v>
      </c>
      <c r="B4" s="29">
        <v>2</v>
      </c>
    </row>
    <row r="5" spans="1:2" x14ac:dyDescent="0.2">
      <c r="A5" s="28" t="s">
        <v>44</v>
      </c>
      <c r="B5" s="29">
        <v>3</v>
      </c>
    </row>
    <row r="6" spans="1:2" x14ac:dyDescent="0.2">
      <c r="A6" s="28" t="s">
        <v>139</v>
      </c>
      <c r="B6" s="29">
        <v>4</v>
      </c>
    </row>
    <row r="7" spans="1:2" x14ac:dyDescent="0.2">
      <c r="A7" s="28" t="s">
        <v>138</v>
      </c>
      <c r="B7">
        <v>5</v>
      </c>
    </row>
    <row r="8" spans="1:2" x14ac:dyDescent="0.2">
      <c r="A8" s="28" t="s">
        <v>22</v>
      </c>
      <c r="B8" s="29">
        <v>6</v>
      </c>
    </row>
    <row r="9" spans="1:2" x14ac:dyDescent="0.2">
      <c r="A9" s="28" t="s">
        <v>23</v>
      </c>
      <c r="B9" s="29">
        <v>7</v>
      </c>
    </row>
    <row r="11" spans="1:2" x14ac:dyDescent="0.2">
      <c r="A11" s="31" t="s">
        <v>29</v>
      </c>
      <c r="B11" s="29">
        <v>1</v>
      </c>
    </row>
    <row r="12" spans="1:2" x14ac:dyDescent="0.2">
      <c r="A12" s="28" t="s">
        <v>128</v>
      </c>
      <c r="B12" s="29">
        <v>2</v>
      </c>
    </row>
    <row r="13" spans="1:2" x14ac:dyDescent="0.2">
      <c r="A13" s="121" t="s">
        <v>140</v>
      </c>
      <c r="B13" s="29">
        <v>3</v>
      </c>
    </row>
    <row r="14" spans="1:2" x14ac:dyDescent="0.2">
      <c r="A14" s="28" t="s">
        <v>141</v>
      </c>
      <c r="B14" s="29">
        <v>4</v>
      </c>
    </row>
    <row r="15" spans="1:2" x14ac:dyDescent="0.2">
      <c r="A15" s="121" t="s">
        <v>24</v>
      </c>
      <c r="B15" s="29">
        <v>5</v>
      </c>
    </row>
    <row r="16" spans="1:2" x14ac:dyDescent="0.2">
      <c r="A16" s="121" t="s">
        <v>146</v>
      </c>
      <c r="B16" s="29">
        <v>6</v>
      </c>
    </row>
    <row r="17" spans="1:2" x14ac:dyDescent="0.2">
      <c r="A17" s="28" t="s">
        <v>147</v>
      </c>
      <c r="B17" s="29">
        <v>7</v>
      </c>
    </row>
    <row r="18" spans="1:2" x14ac:dyDescent="0.2">
      <c r="A18" s="28" t="s">
        <v>167</v>
      </c>
      <c r="B18" s="29">
        <v>8</v>
      </c>
    </row>
    <row r="19" spans="1:2" x14ac:dyDescent="0.2">
      <c r="A19" s="28" t="s">
        <v>168</v>
      </c>
      <c r="B19" s="11">
        <v>9</v>
      </c>
    </row>
    <row r="23" spans="1:2" ht="18" x14ac:dyDescent="0.25">
      <c r="A23" s="30" t="s">
        <v>26</v>
      </c>
    </row>
    <row r="25" spans="1:2" x14ac:dyDescent="0.2">
      <c r="A25" s="29" t="s">
        <v>27</v>
      </c>
    </row>
    <row r="31" spans="1:2" ht="18" x14ac:dyDescent="0.25">
      <c r="A31" s="30" t="s">
        <v>57</v>
      </c>
    </row>
    <row r="32" spans="1:2" x14ac:dyDescent="0.2">
      <c r="A32" s="29" t="s">
        <v>58</v>
      </c>
      <c r="B32" s="29">
        <v>1</v>
      </c>
    </row>
    <row r="33" spans="1:2" x14ac:dyDescent="0.2">
      <c r="A33" s="29" t="s">
        <v>59</v>
      </c>
      <c r="B33" s="29">
        <v>2</v>
      </c>
    </row>
    <row r="34" spans="1:2" x14ac:dyDescent="0.2">
      <c r="A34" s="29" t="s">
        <v>60</v>
      </c>
      <c r="B34" s="29">
        <v>3</v>
      </c>
    </row>
  </sheetData>
  <sheetProtection password="CEAA" sheet="1" objects="1" scenario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6</vt:i4>
      </vt:variant>
    </vt:vector>
  </HeadingPairs>
  <TitlesOfParts>
    <vt:vector size="19" baseType="lpstr">
      <vt:lpstr>Anweisung</vt:lpstr>
      <vt:lpstr>Muster</vt:lpstr>
      <vt:lpstr>Anm_Gewehr</vt:lpstr>
      <vt:lpstr>Gewehr_Liste</vt:lpstr>
      <vt:lpstr>Anm_Pistole</vt:lpstr>
      <vt:lpstr>Pistole_Liste</vt:lpstr>
      <vt:lpstr>Anm_Gewehr_Papier</vt:lpstr>
      <vt:lpstr>Anm_Pistole_Papier</vt:lpstr>
      <vt:lpstr>Daten</vt:lpstr>
      <vt:lpstr>DataLKSV_Gewehr</vt:lpstr>
      <vt:lpstr>AnmeLKSV_Gewehr</vt:lpstr>
      <vt:lpstr>DataLKSV_Pistole</vt:lpstr>
      <vt:lpstr>AnmeLKSV_Pistole</vt:lpstr>
      <vt:lpstr>Anm_Gewehr!Druckbereich</vt:lpstr>
      <vt:lpstr>Anm_Gewehr_Papier!Druckbereich</vt:lpstr>
      <vt:lpstr>Anm_Pistole!Druckbereich</vt:lpstr>
      <vt:lpstr>Anm_Pistole_Papier!Druckbereich</vt:lpstr>
      <vt:lpstr>Gewehr_Liste!Druckbereich</vt:lpstr>
      <vt:lpstr>Pistole_Liste!Druckbereich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zimmermann</dc:creator>
  <cp:lastModifiedBy>Thomas Jordi</cp:lastModifiedBy>
  <cp:lastPrinted>2018-04-13T09:02:20Z</cp:lastPrinted>
  <dcterms:created xsi:type="dcterms:W3CDTF">2009-09-20T17:49:06Z</dcterms:created>
  <dcterms:modified xsi:type="dcterms:W3CDTF">2021-03-11T14:45:37Z</dcterms:modified>
</cp:coreProperties>
</file>