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zimmi\Documents\Verein\LKSV\Präsidium\10 Reglement und Formulare\Luzernerstich\2021\"/>
    </mc:Choice>
  </mc:AlternateContent>
  <xr:revisionPtr revIDLastSave="0" documentId="13_ncr:1_{45E1F66B-BEEB-48EB-850F-24607B6D2726}" xr6:coauthVersionLast="47" xr6:coauthVersionMax="47" xr10:uidLastSave="{00000000-0000-0000-0000-000000000000}"/>
  <workbookProtection workbookAlgorithmName="SHA-512" workbookHashValue="4FVrTLm3tRdnhrsOeGxvq4gd6X8NaAa/uIFFxmfOIXiiT8KTHxu1/k7F+Dv5a96c3X/sHQA3aNqubGwznlu1ug==" workbookSaltValue="61c+/Lb8DxcJSJCucijv8g==" workbookSpinCount="100000" lockStructure="1"/>
  <bookViews>
    <workbookView xWindow="-98" yWindow="-98" windowWidth="20715" windowHeight="13276" tabRatio="841" activeTab="2" xr2:uid="{00000000-000D-0000-FFFF-FFFF00000000}"/>
  </bookViews>
  <sheets>
    <sheet name="Anweisung" sheetId="14" r:id="rId1"/>
    <sheet name="Muster" sheetId="19" r:id="rId2"/>
    <sheet name="Abrechnung" sheetId="1" r:id="rId3"/>
    <sheet name="Zusammenfassung" sheetId="17" r:id="rId4"/>
    <sheet name="Resultate" sheetId="5" r:id="rId5"/>
    <sheet name="Resultate 5farbig" sheetId="20" r:id="rId6"/>
    <sheet name="LKSV-Daten" sheetId="21" r:id="rId7"/>
    <sheet name="LKSV-5Passen" sheetId="22" r:id="rId8"/>
    <sheet name="Daten" sheetId="4" state="hidden" r:id="rId9"/>
  </sheets>
  <definedNames>
    <definedName name="_xlnm._FilterDatabase" localSheetId="2" hidden="1">Abrechnung!$A$26:$Q$78</definedName>
    <definedName name="_xlnm._FilterDatabase" localSheetId="7" hidden="1">'LKSV-5Passen'!$A$4:$T$4</definedName>
    <definedName name="_xlnm._FilterDatabase" localSheetId="6" hidden="1">'LKSV-Daten'!#REF!</definedName>
    <definedName name="_xlnm._FilterDatabase" localSheetId="4" hidden="1">Resultate!$A$14:$T$14</definedName>
    <definedName name="_xlnm._FilterDatabase" localSheetId="5" hidden="1">'Resultate 5farbig'!$A$14:$P$14</definedName>
    <definedName name="_xlnm.Print_Area" localSheetId="2">Abrechnung!$A:$Q</definedName>
    <definedName name="_xlnm.Print_Area" localSheetId="7">'LKSV-5Passen'!$A:$N</definedName>
    <definedName name="_xlnm.Print_Area" localSheetId="6">'LKSV-Daten'!$A$1:$O$7</definedName>
    <definedName name="_xlnm.Print_Area" localSheetId="4">Resultate!$A:$N</definedName>
    <definedName name="_xlnm.Print_Area" localSheetId="5">'Resultate 5farbig'!$A:$J</definedName>
    <definedName name="_xlnm.Print_Area" localSheetId="3">Zusammenfassung!$A:$F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5" l="1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1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M64" i="5"/>
  <c r="L64" i="5"/>
  <c r="K64" i="5"/>
  <c r="I64" i="5"/>
  <c r="I66" i="1" l="1"/>
  <c r="I67" i="1"/>
  <c r="I68" i="1"/>
  <c r="I69" i="1"/>
  <c r="I70" i="1"/>
  <c r="I71" i="1"/>
  <c r="I72" i="1"/>
  <c r="I73" i="1"/>
  <c r="I74" i="1"/>
  <c r="I75" i="1"/>
  <c r="I76" i="1"/>
  <c r="I77" i="1"/>
  <c r="W33" i="19" l="1"/>
  <c r="W34" i="19"/>
  <c r="W35" i="19"/>
  <c r="D35" i="19" s="1"/>
  <c r="W36" i="19"/>
  <c r="D36" i="19" s="1"/>
  <c r="W37" i="19"/>
  <c r="W38" i="19"/>
  <c r="W39" i="19"/>
  <c r="D39" i="19" s="1"/>
  <c r="W40" i="19"/>
  <c r="D40" i="19" s="1"/>
  <c r="W41" i="19"/>
  <c r="W42" i="19"/>
  <c r="W43" i="19"/>
  <c r="D43" i="19" s="1"/>
  <c r="W44" i="19"/>
  <c r="D44" i="19" s="1"/>
  <c r="W45" i="19"/>
  <c r="W46" i="19"/>
  <c r="D46" i="19" s="1"/>
  <c r="W47" i="19"/>
  <c r="D47" i="19" s="1"/>
  <c r="W48" i="19"/>
  <c r="D48" i="19" s="1"/>
  <c r="W49" i="19"/>
  <c r="W50" i="19"/>
  <c r="D50" i="19" s="1"/>
  <c r="W51" i="19"/>
  <c r="D51" i="19" s="1"/>
  <c r="W52" i="19"/>
  <c r="D52" i="19" s="1"/>
  <c r="W49" i="1"/>
  <c r="W50" i="1"/>
  <c r="W51" i="1"/>
  <c r="W52" i="1"/>
  <c r="W53" i="1"/>
  <c r="W54" i="1"/>
  <c r="W55" i="1"/>
  <c r="D55" i="1" s="1"/>
  <c r="D42" i="5" s="1"/>
  <c r="W56" i="1"/>
  <c r="W57" i="1"/>
  <c r="D57" i="1" s="1"/>
  <c r="D44" i="20" s="1"/>
  <c r="W58" i="1"/>
  <c r="W59" i="1"/>
  <c r="W60" i="1"/>
  <c r="W61" i="1"/>
  <c r="W62" i="1"/>
  <c r="D62" i="1" s="1"/>
  <c r="W63" i="1"/>
  <c r="D63" i="1" s="1"/>
  <c r="D40" i="22" s="1"/>
  <c r="W64" i="1"/>
  <c r="D64" i="1" s="1"/>
  <c r="W65" i="1"/>
  <c r="D65" i="1" s="1"/>
  <c r="W66" i="1"/>
  <c r="D66" i="1" s="1"/>
  <c r="W67" i="1"/>
  <c r="D67" i="1" s="1"/>
  <c r="W68" i="1"/>
  <c r="D68" i="1" s="1"/>
  <c r="W69" i="1"/>
  <c r="D69" i="1" s="1"/>
  <c r="W70" i="1"/>
  <c r="D70" i="1" s="1"/>
  <c r="D57" i="5" s="1"/>
  <c r="W71" i="1"/>
  <c r="D71" i="1" s="1"/>
  <c r="W72" i="1"/>
  <c r="D72" i="1" s="1"/>
  <c r="W73" i="1"/>
  <c r="D73" i="1" s="1"/>
  <c r="D60" i="5" s="1"/>
  <c r="W74" i="1"/>
  <c r="W75" i="1"/>
  <c r="D75" i="1" s="1"/>
  <c r="D62" i="20" s="1"/>
  <c r="W76" i="1"/>
  <c r="D76" i="1" s="1"/>
  <c r="D63" i="20" s="1"/>
  <c r="W77" i="1"/>
  <c r="D57" i="20"/>
  <c r="T62" i="1"/>
  <c r="V62" i="1"/>
  <c r="T63" i="1"/>
  <c r="V63" i="1"/>
  <c r="T64" i="1"/>
  <c r="X64" i="1" s="1"/>
  <c r="V64" i="1"/>
  <c r="T65" i="1"/>
  <c r="X65" i="1" s="1"/>
  <c r="V65" i="1"/>
  <c r="T66" i="1"/>
  <c r="V66" i="1"/>
  <c r="T67" i="1"/>
  <c r="V67" i="1"/>
  <c r="T68" i="1"/>
  <c r="V68" i="1"/>
  <c r="T69" i="1"/>
  <c r="X69" i="1" s="1"/>
  <c r="V69" i="1"/>
  <c r="T70" i="1"/>
  <c r="V70" i="1"/>
  <c r="T71" i="1"/>
  <c r="X71" i="1" s="1"/>
  <c r="V71" i="1"/>
  <c r="T72" i="1"/>
  <c r="V72" i="1"/>
  <c r="T73" i="1"/>
  <c r="V73" i="1"/>
  <c r="T74" i="1"/>
  <c r="V74" i="1"/>
  <c r="T75" i="1"/>
  <c r="V75" i="1"/>
  <c r="T76" i="1"/>
  <c r="V76" i="1"/>
  <c r="T77" i="1"/>
  <c r="V77" i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C85" i="1"/>
  <c r="O4" i="21" s="1"/>
  <c r="B49" i="20"/>
  <c r="C49" i="20"/>
  <c r="F49" i="20"/>
  <c r="G49" i="20"/>
  <c r="H49" i="20"/>
  <c r="I49" i="20"/>
  <c r="J49" i="20"/>
  <c r="B50" i="20"/>
  <c r="C50" i="20"/>
  <c r="F50" i="20"/>
  <c r="G50" i="20"/>
  <c r="H50" i="20"/>
  <c r="I50" i="20"/>
  <c r="J50" i="20"/>
  <c r="B51" i="20"/>
  <c r="C51" i="20"/>
  <c r="F51" i="20"/>
  <c r="G51" i="20"/>
  <c r="H51" i="20"/>
  <c r="I51" i="20"/>
  <c r="J51" i="20"/>
  <c r="B52" i="20"/>
  <c r="C52" i="20"/>
  <c r="F52" i="20"/>
  <c r="G52" i="20"/>
  <c r="H52" i="20"/>
  <c r="I52" i="20"/>
  <c r="J52" i="20"/>
  <c r="B53" i="20"/>
  <c r="C53" i="20"/>
  <c r="F53" i="20"/>
  <c r="G53" i="20"/>
  <c r="H53" i="20"/>
  <c r="I53" i="20"/>
  <c r="J53" i="20"/>
  <c r="B54" i="20"/>
  <c r="C54" i="20"/>
  <c r="F54" i="20"/>
  <c r="G54" i="20"/>
  <c r="H54" i="20"/>
  <c r="I54" i="20"/>
  <c r="J54" i="20"/>
  <c r="B55" i="20"/>
  <c r="C55" i="20"/>
  <c r="F55" i="20"/>
  <c r="G55" i="20"/>
  <c r="H55" i="20"/>
  <c r="I55" i="20"/>
  <c r="J55" i="20"/>
  <c r="B56" i="20"/>
  <c r="C56" i="20"/>
  <c r="F56" i="20"/>
  <c r="G56" i="20"/>
  <c r="H56" i="20"/>
  <c r="I56" i="20"/>
  <c r="J56" i="20"/>
  <c r="B57" i="20"/>
  <c r="C57" i="20"/>
  <c r="F57" i="20"/>
  <c r="G57" i="20"/>
  <c r="H57" i="20"/>
  <c r="I57" i="20"/>
  <c r="J57" i="20"/>
  <c r="B58" i="20"/>
  <c r="C58" i="20"/>
  <c r="F58" i="20"/>
  <c r="G58" i="20"/>
  <c r="H58" i="20"/>
  <c r="I58" i="20"/>
  <c r="J58" i="20"/>
  <c r="B59" i="20"/>
  <c r="C59" i="20"/>
  <c r="F59" i="20"/>
  <c r="G59" i="20"/>
  <c r="H59" i="20"/>
  <c r="I59" i="20"/>
  <c r="J59" i="20"/>
  <c r="B60" i="20"/>
  <c r="C60" i="20"/>
  <c r="F60" i="20"/>
  <c r="G60" i="20"/>
  <c r="H60" i="20"/>
  <c r="I60" i="20"/>
  <c r="J60" i="20"/>
  <c r="B61" i="20"/>
  <c r="C61" i="20"/>
  <c r="F61" i="20"/>
  <c r="G61" i="20"/>
  <c r="H61" i="20"/>
  <c r="I61" i="20"/>
  <c r="J61" i="20"/>
  <c r="B62" i="20"/>
  <c r="C62" i="20"/>
  <c r="F62" i="20"/>
  <c r="G62" i="20"/>
  <c r="H62" i="20"/>
  <c r="I62" i="20"/>
  <c r="J62" i="20"/>
  <c r="B63" i="20"/>
  <c r="C63" i="20"/>
  <c r="F63" i="20"/>
  <c r="G63" i="20"/>
  <c r="H63" i="20"/>
  <c r="I63" i="20"/>
  <c r="J63" i="20"/>
  <c r="B64" i="20"/>
  <c r="C64" i="20"/>
  <c r="F64" i="20"/>
  <c r="G64" i="20"/>
  <c r="H64" i="20"/>
  <c r="I64" i="20"/>
  <c r="J64" i="20"/>
  <c r="B51" i="5"/>
  <c r="C51" i="5"/>
  <c r="E51" i="5"/>
  <c r="F51" i="5"/>
  <c r="G51" i="5"/>
  <c r="E51" i="20" s="1"/>
  <c r="B52" i="5"/>
  <c r="C52" i="5"/>
  <c r="E52" i="5"/>
  <c r="F52" i="5"/>
  <c r="G52" i="5"/>
  <c r="E52" i="20" s="1"/>
  <c r="B53" i="5"/>
  <c r="C53" i="5"/>
  <c r="E53" i="5"/>
  <c r="F53" i="5"/>
  <c r="G53" i="5"/>
  <c r="E53" i="20" s="1"/>
  <c r="H53" i="5"/>
  <c r="B54" i="5"/>
  <c r="C54" i="5"/>
  <c r="E54" i="5"/>
  <c r="F54" i="5"/>
  <c r="G54" i="5"/>
  <c r="E54" i="20" s="1"/>
  <c r="H54" i="5"/>
  <c r="B55" i="5"/>
  <c r="C55" i="5"/>
  <c r="E55" i="5"/>
  <c r="F55" i="5"/>
  <c r="G55" i="5"/>
  <c r="E55" i="20" s="1"/>
  <c r="H55" i="5"/>
  <c r="B56" i="5"/>
  <c r="C56" i="5"/>
  <c r="E56" i="5"/>
  <c r="F56" i="5"/>
  <c r="G56" i="5"/>
  <c r="E56" i="20" s="1"/>
  <c r="H56" i="5"/>
  <c r="N56" i="5"/>
  <c r="B57" i="5"/>
  <c r="C57" i="5"/>
  <c r="E57" i="5"/>
  <c r="F57" i="5"/>
  <c r="G57" i="5"/>
  <c r="E57" i="20" s="1"/>
  <c r="H57" i="5"/>
  <c r="B58" i="5"/>
  <c r="C58" i="5"/>
  <c r="E58" i="5"/>
  <c r="F58" i="5"/>
  <c r="G58" i="5"/>
  <c r="E58" i="20" s="1"/>
  <c r="H58" i="5"/>
  <c r="N58" i="5"/>
  <c r="B59" i="5"/>
  <c r="C59" i="5"/>
  <c r="E59" i="5"/>
  <c r="F59" i="5"/>
  <c r="G59" i="5"/>
  <c r="E59" i="20" s="1"/>
  <c r="H59" i="5"/>
  <c r="B60" i="5"/>
  <c r="C60" i="5"/>
  <c r="E60" i="5"/>
  <c r="F60" i="5"/>
  <c r="G60" i="5"/>
  <c r="E60" i="20" s="1"/>
  <c r="H60" i="5"/>
  <c r="B61" i="5"/>
  <c r="C61" i="5"/>
  <c r="E61" i="5"/>
  <c r="F61" i="5"/>
  <c r="G61" i="5"/>
  <c r="E61" i="20" s="1"/>
  <c r="H61" i="5"/>
  <c r="B62" i="5"/>
  <c r="C62" i="5"/>
  <c r="E62" i="5"/>
  <c r="F62" i="5"/>
  <c r="G62" i="5"/>
  <c r="E62" i="20" s="1"/>
  <c r="H62" i="5"/>
  <c r="B63" i="5"/>
  <c r="C63" i="5"/>
  <c r="E63" i="5"/>
  <c r="F63" i="5"/>
  <c r="G63" i="5"/>
  <c r="B64" i="5"/>
  <c r="C64" i="5"/>
  <c r="E64" i="5"/>
  <c r="F64" i="5"/>
  <c r="G64" i="5"/>
  <c r="G44" i="22" s="1"/>
  <c r="O28" i="1"/>
  <c r="Q28" i="1" s="1"/>
  <c r="O29" i="1"/>
  <c r="Q29" i="1" s="1"/>
  <c r="O30" i="1"/>
  <c r="Q30" i="1" s="1"/>
  <c r="O31" i="1"/>
  <c r="Q31" i="1" s="1"/>
  <c r="O32" i="1"/>
  <c r="O33" i="1"/>
  <c r="O34" i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O45" i="1"/>
  <c r="Q45" i="1" s="1"/>
  <c r="O46" i="1"/>
  <c r="O47" i="1"/>
  <c r="Q47" i="1" s="1"/>
  <c r="O48" i="1"/>
  <c r="Q48" i="1" s="1"/>
  <c r="O49" i="1"/>
  <c r="Q49" i="1" s="1"/>
  <c r="O50" i="1"/>
  <c r="Q50" i="1" s="1"/>
  <c r="O51" i="1"/>
  <c r="O52" i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O60" i="1"/>
  <c r="Q60" i="1" s="1"/>
  <c r="O61" i="1"/>
  <c r="O62" i="1"/>
  <c r="Q62" i="1" s="1"/>
  <c r="M21" i="4"/>
  <c r="M20" i="4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X49" i="1" s="1"/>
  <c r="T50" i="1"/>
  <c r="X50" i="1" s="1"/>
  <c r="T51" i="1"/>
  <c r="T52" i="1"/>
  <c r="T53" i="1"/>
  <c r="X53" i="1" s="1"/>
  <c r="T54" i="1"/>
  <c r="X54" i="1" s="1"/>
  <c r="T55" i="1"/>
  <c r="T56" i="1"/>
  <c r="T57" i="1"/>
  <c r="X57" i="1" s="1"/>
  <c r="T58" i="1"/>
  <c r="T59" i="1"/>
  <c r="T60" i="1"/>
  <c r="T61" i="1"/>
  <c r="T29" i="1"/>
  <c r="T30" i="1"/>
  <c r="T31" i="1"/>
  <c r="T32" i="1"/>
  <c r="T33" i="1"/>
  <c r="T34" i="1"/>
  <c r="T35" i="1"/>
  <c r="T36" i="1"/>
  <c r="T28" i="1"/>
  <c r="I63" i="1"/>
  <c r="H50" i="5"/>
  <c r="I64" i="1"/>
  <c r="H51" i="5" s="1"/>
  <c r="I65" i="1"/>
  <c r="H52" i="5" s="1"/>
  <c r="H63" i="5"/>
  <c r="H64" i="5"/>
  <c r="M32" i="4"/>
  <c r="M33" i="4"/>
  <c r="M34" i="4"/>
  <c r="M35" i="4"/>
  <c r="M36" i="4"/>
  <c r="M37" i="4"/>
  <c r="M31" i="4"/>
  <c r="M25" i="4"/>
  <c r="M26" i="4"/>
  <c r="M27" i="4"/>
  <c r="M28" i="4"/>
  <c r="M29" i="4"/>
  <c r="M30" i="4"/>
  <c r="M24" i="4"/>
  <c r="M18" i="4"/>
  <c r="M19" i="4"/>
  <c r="M22" i="4"/>
  <c r="M23" i="4"/>
  <c r="M17" i="4"/>
  <c r="M11" i="4"/>
  <c r="M12" i="4"/>
  <c r="M13" i="4"/>
  <c r="M14" i="4"/>
  <c r="M15" i="4"/>
  <c r="M16" i="4"/>
  <c r="M10" i="4"/>
  <c r="M4" i="4"/>
  <c r="M5" i="4"/>
  <c r="M6" i="4"/>
  <c r="M7" i="4"/>
  <c r="M8" i="4"/>
  <c r="M9" i="4"/>
  <c r="M3" i="4"/>
  <c r="L32" i="4"/>
  <c r="O32" i="4" s="1"/>
  <c r="L33" i="4"/>
  <c r="O33" i="4" s="1"/>
  <c r="L34" i="4"/>
  <c r="O34" i="4" s="1"/>
  <c r="L35" i="4"/>
  <c r="L36" i="4"/>
  <c r="O36" i="4" s="1"/>
  <c r="L37" i="4"/>
  <c r="N37" i="4" s="1"/>
  <c r="L31" i="4"/>
  <c r="O31" i="4" s="1"/>
  <c r="L25" i="4"/>
  <c r="L26" i="4"/>
  <c r="O26" i="4" s="1"/>
  <c r="L27" i="4"/>
  <c r="L28" i="4"/>
  <c r="L29" i="4"/>
  <c r="L30" i="4"/>
  <c r="O30" i="4" s="1"/>
  <c r="L24" i="4"/>
  <c r="O24" i="4"/>
  <c r="L18" i="4"/>
  <c r="O18" i="4" s="1"/>
  <c r="L19" i="4"/>
  <c r="L20" i="4"/>
  <c r="O20" i="4"/>
  <c r="L21" i="4"/>
  <c r="N21" i="4" s="1"/>
  <c r="L22" i="4"/>
  <c r="L23" i="4"/>
  <c r="N23" i="4" s="1"/>
  <c r="L17" i="4"/>
  <c r="O17" i="4" s="1"/>
  <c r="L11" i="4"/>
  <c r="L12" i="4"/>
  <c r="L13" i="4"/>
  <c r="L14" i="4"/>
  <c r="O14" i="4" s="1"/>
  <c r="L15" i="4"/>
  <c r="L16" i="4"/>
  <c r="O16" i="4" s="1"/>
  <c r="L10" i="4"/>
  <c r="N10" i="4" s="1"/>
  <c r="L4" i="4"/>
  <c r="O4" i="4" s="1"/>
  <c r="L5" i="4"/>
  <c r="O5" i="4" s="1"/>
  <c r="L6" i="4"/>
  <c r="O6" i="4" s="1"/>
  <c r="L7" i="4"/>
  <c r="O7" i="4" s="1"/>
  <c r="L8" i="4"/>
  <c r="L9" i="4"/>
  <c r="O9" i="4" s="1"/>
  <c r="L3" i="4"/>
  <c r="C87" i="1"/>
  <c r="Q4" i="21" s="1"/>
  <c r="C86" i="1"/>
  <c r="P4" i="21" s="1"/>
  <c r="C88" i="1"/>
  <c r="R4" i="21" s="1"/>
  <c r="C89" i="1"/>
  <c r="C54" i="17" s="1"/>
  <c r="C90" i="1"/>
  <c r="F50" i="17"/>
  <c r="V4" i="21"/>
  <c r="F52" i="17"/>
  <c r="F53" i="17"/>
  <c r="Y4" i="21"/>
  <c r="F55" i="17"/>
  <c r="AA4" i="21"/>
  <c r="AB4" i="21"/>
  <c r="D34" i="19"/>
  <c r="A9" i="4"/>
  <c r="A55" i="17" s="1"/>
  <c r="G23" i="5"/>
  <c r="E23" i="20" s="1"/>
  <c r="G24" i="5"/>
  <c r="G14" i="22" s="1"/>
  <c r="E24" i="20"/>
  <c r="G25" i="5"/>
  <c r="E25" i="20" s="1"/>
  <c r="G26" i="5"/>
  <c r="G16" i="22" s="1"/>
  <c r="G27" i="5"/>
  <c r="E27" i="20" s="1"/>
  <c r="G28" i="5"/>
  <c r="G18" i="22"/>
  <c r="G29" i="5"/>
  <c r="G30" i="5"/>
  <c r="G20" i="22" s="1"/>
  <c r="G31" i="5"/>
  <c r="G21" i="22" s="1"/>
  <c r="G32" i="5"/>
  <c r="G22" i="22" s="1"/>
  <c r="G33" i="5"/>
  <c r="E33" i="20" s="1"/>
  <c r="G34" i="5"/>
  <c r="E34" i="20" s="1"/>
  <c r="G35" i="5"/>
  <c r="E35" i="20" s="1"/>
  <c r="G36" i="5"/>
  <c r="G37" i="5"/>
  <c r="E37" i="20" s="1"/>
  <c r="G38" i="5"/>
  <c r="E38" i="20" s="1"/>
  <c r="G39" i="5"/>
  <c r="E39" i="20" s="1"/>
  <c r="G40" i="5"/>
  <c r="G30" i="22" s="1"/>
  <c r="G41" i="5"/>
  <c r="E41" i="20" s="1"/>
  <c r="G42" i="5"/>
  <c r="G43" i="5"/>
  <c r="G33" i="22" s="1"/>
  <c r="G44" i="5"/>
  <c r="E44" i="20" s="1"/>
  <c r="G45" i="5"/>
  <c r="E45" i="20" s="1"/>
  <c r="G46" i="5"/>
  <c r="G47" i="5"/>
  <c r="G37" i="22" s="1"/>
  <c r="G48" i="5"/>
  <c r="G38" i="22" s="1"/>
  <c r="G49" i="5"/>
  <c r="G39" i="22" s="1"/>
  <c r="G50" i="5"/>
  <c r="G16" i="5"/>
  <c r="E16" i="20" s="1"/>
  <c r="G17" i="5"/>
  <c r="G7" i="22" s="1"/>
  <c r="G18" i="5"/>
  <c r="G8" i="22" s="1"/>
  <c r="G19" i="5"/>
  <c r="G9" i="22" s="1"/>
  <c r="G20" i="5"/>
  <c r="G21" i="5"/>
  <c r="G22" i="5"/>
  <c r="E22" i="20" s="1"/>
  <c r="G15" i="5"/>
  <c r="G5" i="22" s="1"/>
  <c r="E50" i="17"/>
  <c r="E51" i="17"/>
  <c r="E52" i="17"/>
  <c r="E53" i="17"/>
  <c r="E54" i="17"/>
  <c r="E55" i="17"/>
  <c r="E56" i="17"/>
  <c r="E57" i="17"/>
  <c r="A86" i="1"/>
  <c r="A87" i="1"/>
  <c r="A88" i="1"/>
  <c r="A89" i="1"/>
  <c r="A90" i="1"/>
  <c r="A85" i="1"/>
  <c r="A5" i="4"/>
  <c r="A51" i="17" s="1"/>
  <c r="A6" i="4"/>
  <c r="A52" i="17" s="1"/>
  <c r="A7" i="4"/>
  <c r="A53" i="17" s="1"/>
  <c r="A8" i="4"/>
  <c r="A54" i="17" s="1"/>
  <c r="A4" i="4"/>
  <c r="A50" i="17" s="1"/>
  <c r="Q1" i="22"/>
  <c r="K1" i="22" s="1"/>
  <c r="H1" i="22"/>
  <c r="C65" i="22"/>
  <c r="C64" i="22"/>
  <c r="F44" i="22"/>
  <c r="E44" i="22"/>
  <c r="C44" i="22"/>
  <c r="B44" i="22"/>
  <c r="F43" i="22"/>
  <c r="E43" i="22"/>
  <c r="C43" i="22"/>
  <c r="B43" i="22"/>
  <c r="F42" i="22"/>
  <c r="E42" i="22"/>
  <c r="C42" i="22"/>
  <c r="B42" i="22"/>
  <c r="F41" i="22"/>
  <c r="E41" i="22"/>
  <c r="C41" i="22"/>
  <c r="B41" i="22"/>
  <c r="N40" i="22"/>
  <c r="F40" i="22"/>
  <c r="E40" i="22"/>
  <c r="C40" i="22"/>
  <c r="B40" i="22"/>
  <c r="F39" i="22"/>
  <c r="E39" i="22"/>
  <c r="C39" i="22"/>
  <c r="B39" i="22"/>
  <c r="F38" i="22"/>
  <c r="E38" i="22"/>
  <c r="C38" i="22"/>
  <c r="B38" i="22"/>
  <c r="F37" i="22"/>
  <c r="E37" i="22"/>
  <c r="C37" i="22"/>
  <c r="B37" i="22"/>
  <c r="F36" i="22"/>
  <c r="E36" i="22"/>
  <c r="C36" i="22"/>
  <c r="B36" i="22"/>
  <c r="F35" i="22"/>
  <c r="E35" i="22"/>
  <c r="C35" i="22"/>
  <c r="B35" i="22"/>
  <c r="F34" i="22"/>
  <c r="E34" i="22"/>
  <c r="C34" i="22"/>
  <c r="B34" i="22"/>
  <c r="F33" i="22"/>
  <c r="E33" i="22"/>
  <c r="C33" i="22"/>
  <c r="B33" i="22"/>
  <c r="F32" i="22"/>
  <c r="E32" i="22"/>
  <c r="C32" i="22"/>
  <c r="B32" i="22"/>
  <c r="F31" i="22"/>
  <c r="E31" i="22"/>
  <c r="C31" i="22"/>
  <c r="B31" i="22"/>
  <c r="F30" i="22"/>
  <c r="E30" i="22"/>
  <c r="C30" i="22"/>
  <c r="B30" i="22"/>
  <c r="F29" i="22"/>
  <c r="E29" i="22"/>
  <c r="C29" i="22"/>
  <c r="B29" i="22"/>
  <c r="F28" i="22"/>
  <c r="E28" i="22"/>
  <c r="C28" i="22"/>
  <c r="B28" i="22"/>
  <c r="F27" i="22"/>
  <c r="E27" i="22"/>
  <c r="C27" i="22"/>
  <c r="B27" i="22"/>
  <c r="F26" i="22"/>
  <c r="E26" i="22"/>
  <c r="C26" i="22"/>
  <c r="B26" i="22"/>
  <c r="F25" i="22"/>
  <c r="E25" i="22"/>
  <c r="C25" i="22"/>
  <c r="B25" i="22"/>
  <c r="H25" i="22" s="1"/>
  <c r="N24" i="22"/>
  <c r="F24" i="22"/>
  <c r="E24" i="22"/>
  <c r="C24" i="22"/>
  <c r="B24" i="22"/>
  <c r="N23" i="22"/>
  <c r="F23" i="22"/>
  <c r="E23" i="22"/>
  <c r="C23" i="22"/>
  <c r="B23" i="22"/>
  <c r="F22" i="22"/>
  <c r="E22" i="22"/>
  <c r="C22" i="22"/>
  <c r="B22" i="22"/>
  <c r="F21" i="22"/>
  <c r="E21" i="22"/>
  <c r="C21" i="22"/>
  <c r="B21" i="22"/>
  <c r="N20" i="22"/>
  <c r="F20" i="22"/>
  <c r="E20" i="22"/>
  <c r="C20" i="22"/>
  <c r="B20" i="22"/>
  <c r="N19" i="22"/>
  <c r="F19" i="22"/>
  <c r="E19" i="22"/>
  <c r="C19" i="22"/>
  <c r="B19" i="22"/>
  <c r="F18" i="22"/>
  <c r="E18" i="22"/>
  <c r="C18" i="22"/>
  <c r="B18" i="22"/>
  <c r="N17" i="22"/>
  <c r="F17" i="22"/>
  <c r="E17" i="22"/>
  <c r="C17" i="22"/>
  <c r="B17" i="22"/>
  <c r="N16" i="22"/>
  <c r="F16" i="22"/>
  <c r="E16" i="22"/>
  <c r="C16" i="22"/>
  <c r="B16" i="22"/>
  <c r="N15" i="22"/>
  <c r="F15" i="22"/>
  <c r="E15" i="22"/>
  <c r="C15" i="22"/>
  <c r="B15" i="22"/>
  <c r="F14" i="22"/>
  <c r="H14" i="22" s="1"/>
  <c r="E14" i="22"/>
  <c r="C14" i="22"/>
  <c r="B14" i="22"/>
  <c r="F13" i="22"/>
  <c r="E13" i="22"/>
  <c r="C13" i="22"/>
  <c r="B13" i="22"/>
  <c r="F12" i="22"/>
  <c r="E12" i="22"/>
  <c r="C12" i="22"/>
  <c r="B12" i="22"/>
  <c r="N11" i="22"/>
  <c r="F11" i="22"/>
  <c r="E11" i="22"/>
  <c r="C11" i="22"/>
  <c r="B11" i="22"/>
  <c r="F10" i="22"/>
  <c r="E10" i="22"/>
  <c r="C10" i="22"/>
  <c r="B10" i="22"/>
  <c r="N9" i="22"/>
  <c r="F9" i="22"/>
  <c r="E9" i="22"/>
  <c r="C9" i="22"/>
  <c r="B9" i="22"/>
  <c r="N8" i="22"/>
  <c r="F8" i="22"/>
  <c r="E8" i="22"/>
  <c r="C8" i="22"/>
  <c r="B8" i="22"/>
  <c r="F7" i="22"/>
  <c r="E7" i="22"/>
  <c r="C7" i="22"/>
  <c r="B7" i="22"/>
  <c r="F6" i="22"/>
  <c r="E6" i="22"/>
  <c r="C6" i="22"/>
  <c r="B6" i="22"/>
  <c r="M5" i="22"/>
  <c r="L5" i="22"/>
  <c r="K5" i="22"/>
  <c r="J5" i="22"/>
  <c r="I5" i="22"/>
  <c r="F5" i="22"/>
  <c r="E5" i="22"/>
  <c r="C5" i="22"/>
  <c r="B5" i="22"/>
  <c r="B4" i="21"/>
  <c r="A4" i="21"/>
  <c r="Q1" i="21"/>
  <c r="K1" i="21" s="1"/>
  <c r="F1" i="21"/>
  <c r="J48" i="20"/>
  <c r="I48" i="20"/>
  <c r="H48" i="20"/>
  <c r="G48" i="20"/>
  <c r="F48" i="20"/>
  <c r="C48" i="20"/>
  <c r="B48" i="20"/>
  <c r="J47" i="20"/>
  <c r="I47" i="20"/>
  <c r="H47" i="20"/>
  <c r="G47" i="20"/>
  <c r="F47" i="20"/>
  <c r="C47" i="20"/>
  <c r="B47" i="20"/>
  <c r="J46" i="20"/>
  <c r="I46" i="20"/>
  <c r="H46" i="20"/>
  <c r="G46" i="20"/>
  <c r="F46" i="20"/>
  <c r="C46" i="20"/>
  <c r="B46" i="20"/>
  <c r="J45" i="20"/>
  <c r="I45" i="20"/>
  <c r="H45" i="20"/>
  <c r="G45" i="20"/>
  <c r="F45" i="20"/>
  <c r="C45" i="20"/>
  <c r="B45" i="20"/>
  <c r="J44" i="20"/>
  <c r="I44" i="20"/>
  <c r="H44" i="20"/>
  <c r="G44" i="20"/>
  <c r="F44" i="20"/>
  <c r="C44" i="20"/>
  <c r="B44" i="20"/>
  <c r="J43" i="20"/>
  <c r="I43" i="20"/>
  <c r="H43" i="20"/>
  <c r="G43" i="20"/>
  <c r="F43" i="20"/>
  <c r="C43" i="20"/>
  <c r="B43" i="20"/>
  <c r="J42" i="20"/>
  <c r="I42" i="20"/>
  <c r="H42" i="20"/>
  <c r="G42" i="20"/>
  <c r="F42" i="20"/>
  <c r="C42" i="20"/>
  <c r="B42" i="20"/>
  <c r="J41" i="20"/>
  <c r="I41" i="20"/>
  <c r="H41" i="20"/>
  <c r="G41" i="20"/>
  <c r="F41" i="20"/>
  <c r="C41" i="20"/>
  <c r="B41" i="20"/>
  <c r="J40" i="20"/>
  <c r="I40" i="20"/>
  <c r="H40" i="20"/>
  <c r="G40" i="20"/>
  <c r="F40" i="20"/>
  <c r="C40" i="20"/>
  <c r="B40" i="20"/>
  <c r="J39" i="20"/>
  <c r="I39" i="20"/>
  <c r="H39" i="20"/>
  <c r="G39" i="20"/>
  <c r="F39" i="20"/>
  <c r="C39" i="20"/>
  <c r="B39" i="20"/>
  <c r="J38" i="20"/>
  <c r="I38" i="20"/>
  <c r="H38" i="20"/>
  <c r="G38" i="20"/>
  <c r="F38" i="20"/>
  <c r="C38" i="20"/>
  <c r="B38" i="20"/>
  <c r="J37" i="20"/>
  <c r="I37" i="20"/>
  <c r="H37" i="20"/>
  <c r="G37" i="20"/>
  <c r="F37" i="20"/>
  <c r="C37" i="20"/>
  <c r="B37" i="20"/>
  <c r="J36" i="20"/>
  <c r="I36" i="20"/>
  <c r="H36" i="20"/>
  <c r="G36" i="20"/>
  <c r="F36" i="20"/>
  <c r="C36" i="20"/>
  <c r="B36" i="20"/>
  <c r="J35" i="20"/>
  <c r="I35" i="20"/>
  <c r="H35" i="20"/>
  <c r="G35" i="20"/>
  <c r="F35" i="20"/>
  <c r="C35" i="20"/>
  <c r="B35" i="20"/>
  <c r="J34" i="20"/>
  <c r="I34" i="20"/>
  <c r="H34" i="20"/>
  <c r="G34" i="20"/>
  <c r="F34" i="20"/>
  <c r="C34" i="20"/>
  <c r="B34" i="20"/>
  <c r="J33" i="20"/>
  <c r="I33" i="20"/>
  <c r="H33" i="20"/>
  <c r="G33" i="20"/>
  <c r="F33" i="20"/>
  <c r="C33" i="20"/>
  <c r="B33" i="20"/>
  <c r="J32" i="20"/>
  <c r="I32" i="20"/>
  <c r="H32" i="20"/>
  <c r="G32" i="20"/>
  <c r="F32" i="20"/>
  <c r="C32" i="20"/>
  <c r="B32" i="20"/>
  <c r="J31" i="20"/>
  <c r="I31" i="20"/>
  <c r="H31" i="20"/>
  <c r="G31" i="20"/>
  <c r="F31" i="20"/>
  <c r="C31" i="20"/>
  <c r="B31" i="20"/>
  <c r="J30" i="20"/>
  <c r="I30" i="20"/>
  <c r="H30" i="20"/>
  <c r="G30" i="20"/>
  <c r="F30" i="20"/>
  <c r="C30" i="20"/>
  <c r="B30" i="20"/>
  <c r="J29" i="20"/>
  <c r="I29" i="20"/>
  <c r="H29" i="20"/>
  <c r="G29" i="20"/>
  <c r="F29" i="20"/>
  <c r="C29" i="20"/>
  <c r="B29" i="20"/>
  <c r="J28" i="20"/>
  <c r="I28" i="20"/>
  <c r="H28" i="20"/>
  <c r="G28" i="20"/>
  <c r="F28" i="20"/>
  <c r="C28" i="20"/>
  <c r="B28" i="20"/>
  <c r="J27" i="20"/>
  <c r="I27" i="20"/>
  <c r="H27" i="20"/>
  <c r="G27" i="20"/>
  <c r="F27" i="20"/>
  <c r="C27" i="20"/>
  <c r="B27" i="20"/>
  <c r="J26" i="20"/>
  <c r="I26" i="20"/>
  <c r="H26" i="20"/>
  <c r="G26" i="20"/>
  <c r="F26" i="20"/>
  <c r="C26" i="20"/>
  <c r="B26" i="20"/>
  <c r="J25" i="20"/>
  <c r="I25" i="20"/>
  <c r="H25" i="20"/>
  <c r="G25" i="20"/>
  <c r="F25" i="20"/>
  <c r="C25" i="20"/>
  <c r="B25" i="20"/>
  <c r="J24" i="20"/>
  <c r="I24" i="20"/>
  <c r="H24" i="20"/>
  <c r="G24" i="20"/>
  <c r="F24" i="20"/>
  <c r="C24" i="20"/>
  <c r="B24" i="20"/>
  <c r="J23" i="20"/>
  <c r="I23" i="20"/>
  <c r="H23" i="20"/>
  <c r="G23" i="20"/>
  <c r="F23" i="20"/>
  <c r="C23" i="20"/>
  <c r="B23" i="20"/>
  <c r="J22" i="20"/>
  <c r="I22" i="20"/>
  <c r="H22" i="20"/>
  <c r="G22" i="20"/>
  <c r="F22" i="20"/>
  <c r="C22" i="20"/>
  <c r="B22" i="20"/>
  <c r="J21" i="20"/>
  <c r="I21" i="20"/>
  <c r="H21" i="20"/>
  <c r="G21" i="20"/>
  <c r="F21" i="20"/>
  <c r="C21" i="20"/>
  <c r="B21" i="20"/>
  <c r="J20" i="20"/>
  <c r="I20" i="20"/>
  <c r="H20" i="20"/>
  <c r="G20" i="20"/>
  <c r="F20" i="20"/>
  <c r="C20" i="20"/>
  <c r="B20" i="20"/>
  <c r="J19" i="20"/>
  <c r="I19" i="20"/>
  <c r="H19" i="20"/>
  <c r="G19" i="20"/>
  <c r="F19" i="20"/>
  <c r="C19" i="20"/>
  <c r="B19" i="20"/>
  <c r="J18" i="20"/>
  <c r="I18" i="20"/>
  <c r="H18" i="20"/>
  <c r="G18" i="20"/>
  <c r="F18" i="20"/>
  <c r="C18" i="20"/>
  <c r="B18" i="20"/>
  <c r="J17" i="20"/>
  <c r="I17" i="20"/>
  <c r="H17" i="20"/>
  <c r="G17" i="20"/>
  <c r="F17" i="20"/>
  <c r="C17" i="20"/>
  <c r="B17" i="20"/>
  <c r="J16" i="20"/>
  <c r="I16" i="20"/>
  <c r="H16" i="20"/>
  <c r="G16" i="20"/>
  <c r="F16" i="20"/>
  <c r="C16" i="20"/>
  <c r="B16" i="20"/>
  <c r="J15" i="20"/>
  <c r="I15" i="20"/>
  <c r="H15" i="20"/>
  <c r="G15" i="20"/>
  <c r="F15" i="20"/>
  <c r="C15" i="20"/>
  <c r="B15" i="20"/>
  <c r="D11" i="20"/>
  <c r="B39" i="5"/>
  <c r="C39" i="5"/>
  <c r="E39" i="5"/>
  <c r="F39" i="5"/>
  <c r="B40" i="5"/>
  <c r="C40" i="5"/>
  <c r="E40" i="5"/>
  <c r="F40" i="5"/>
  <c r="B41" i="5"/>
  <c r="C41" i="5"/>
  <c r="E41" i="5"/>
  <c r="F41" i="5"/>
  <c r="B42" i="5"/>
  <c r="C42" i="5"/>
  <c r="E42" i="5"/>
  <c r="F42" i="5"/>
  <c r="B43" i="5"/>
  <c r="C43" i="5"/>
  <c r="E43" i="5"/>
  <c r="F43" i="5"/>
  <c r="B44" i="5"/>
  <c r="C44" i="5"/>
  <c r="E44" i="5"/>
  <c r="F44" i="5"/>
  <c r="B45" i="5"/>
  <c r="C45" i="5"/>
  <c r="E45" i="5"/>
  <c r="F45" i="5"/>
  <c r="B46" i="5"/>
  <c r="C46" i="5"/>
  <c r="E46" i="5"/>
  <c r="F46" i="5"/>
  <c r="B47" i="5"/>
  <c r="C47" i="5"/>
  <c r="E47" i="5"/>
  <c r="F47" i="5"/>
  <c r="B48" i="5"/>
  <c r="C48" i="5"/>
  <c r="E48" i="5"/>
  <c r="F48" i="5"/>
  <c r="B49" i="5"/>
  <c r="C49" i="5"/>
  <c r="E49" i="5"/>
  <c r="F49" i="5"/>
  <c r="B50" i="5"/>
  <c r="C50" i="5"/>
  <c r="E50" i="5"/>
  <c r="F50" i="5"/>
  <c r="O77" i="1"/>
  <c r="Q77" i="1" s="1"/>
  <c r="O76" i="1"/>
  <c r="Q76" i="1" s="1"/>
  <c r="O65" i="1"/>
  <c r="Q65" i="1" s="1"/>
  <c r="O64" i="1"/>
  <c r="Q64" i="1" s="1"/>
  <c r="O63" i="1"/>
  <c r="Q63" i="1"/>
  <c r="Q61" i="1"/>
  <c r="Q59" i="1"/>
  <c r="P78" i="1"/>
  <c r="A21" i="1" s="1"/>
  <c r="A31" i="17" s="1"/>
  <c r="C65" i="19"/>
  <c r="C62" i="19"/>
  <c r="P53" i="19"/>
  <c r="A21" i="19" s="1"/>
  <c r="C21" i="19" s="1"/>
  <c r="V52" i="19"/>
  <c r="O52" i="19"/>
  <c r="Q52" i="19" s="1"/>
  <c r="V51" i="19"/>
  <c r="O51" i="19"/>
  <c r="Q51" i="19" s="1"/>
  <c r="V50" i="19"/>
  <c r="O50" i="19"/>
  <c r="Q50" i="19" s="1"/>
  <c r="D49" i="19"/>
  <c r="V49" i="19"/>
  <c r="O49" i="19"/>
  <c r="Q49" i="19" s="1"/>
  <c r="V48" i="19"/>
  <c r="O48" i="19"/>
  <c r="Q48" i="19" s="1"/>
  <c r="V47" i="19"/>
  <c r="O47" i="19"/>
  <c r="Q47" i="19" s="1"/>
  <c r="V46" i="19"/>
  <c r="O46" i="19"/>
  <c r="Q46" i="19" s="1"/>
  <c r="D45" i="19"/>
  <c r="V45" i="19"/>
  <c r="O45" i="19"/>
  <c r="Q45" i="19" s="1"/>
  <c r="V44" i="19"/>
  <c r="O44" i="19"/>
  <c r="Q44" i="19" s="1"/>
  <c r="V43" i="19"/>
  <c r="O43" i="19"/>
  <c r="Q43" i="19" s="1"/>
  <c r="D42" i="19"/>
  <c r="V42" i="19"/>
  <c r="O42" i="19"/>
  <c r="Q42" i="19" s="1"/>
  <c r="D41" i="19"/>
  <c r="V41" i="19"/>
  <c r="O41" i="19"/>
  <c r="Q41" i="19" s="1"/>
  <c r="V40" i="19"/>
  <c r="O40" i="19"/>
  <c r="Q40" i="19" s="1"/>
  <c r="V39" i="19"/>
  <c r="O39" i="19"/>
  <c r="Q39" i="19" s="1"/>
  <c r="V38" i="19"/>
  <c r="O38" i="19"/>
  <c r="Q38" i="19"/>
  <c r="D38" i="19"/>
  <c r="D37" i="19"/>
  <c r="V37" i="19"/>
  <c r="O37" i="19"/>
  <c r="Q37" i="19" s="1"/>
  <c r="V36" i="19"/>
  <c r="O36" i="19"/>
  <c r="Q36" i="19" s="1"/>
  <c r="V35" i="19"/>
  <c r="O35" i="19"/>
  <c r="Q35" i="19" s="1"/>
  <c r="V34" i="19"/>
  <c r="O34" i="19"/>
  <c r="Q34" i="19" s="1"/>
  <c r="V33" i="19"/>
  <c r="O33" i="19"/>
  <c r="Q33" i="19" s="1"/>
  <c r="D33" i="19"/>
  <c r="O32" i="19"/>
  <c r="Q32" i="19" s="1"/>
  <c r="O31" i="19"/>
  <c r="Q31" i="19" s="1"/>
  <c r="O30" i="19"/>
  <c r="Q30" i="19" s="1"/>
  <c r="O29" i="19"/>
  <c r="Q29" i="19" s="1"/>
  <c r="O28" i="19"/>
  <c r="Q28" i="19" s="1"/>
  <c r="G22" i="19"/>
  <c r="C9" i="19"/>
  <c r="V28" i="19" s="1"/>
  <c r="W28" i="19" s="1"/>
  <c r="D28" i="19" s="1"/>
  <c r="B15" i="5"/>
  <c r="C15" i="5"/>
  <c r="E15" i="5"/>
  <c r="F15" i="5"/>
  <c r="J15" i="5"/>
  <c r="K15" i="5"/>
  <c r="L15" i="5"/>
  <c r="M15" i="5"/>
  <c r="B16" i="5"/>
  <c r="C16" i="5"/>
  <c r="E16" i="5"/>
  <c r="F16" i="5"/>
  <c r="B17" i="5"/>
  <c r="C17" i="5"/>
  <c r="E17" i="5"/>
  <c r="F17" i="5"/>
  <c r="D11" i="5"/>
  <c r="B18" i="5"/>
  <c r="C18" i="5"/>
  <c r="E18" i="5"/>
  <c r="F18" i="5"/>
  <c r="B19" i="5"/>
  <c r="C19" i="5"/>
  <c r="E19" i="5"/>
  <c r="F19" i="5"/>
  <c r="B20" i="5"/>
  <c r="C20" i="5"/>
  <c r="E20" i="5"/>
  <c r="F20" i="5"/>
  <c r="N20" i="5"/>
  <c r="B21" i="5"/>
  <c r="C21" i="5"/>
  <c r="E21" i="5"/>
  <c r="F21" i="5"/>
  <c r="B22" i="5"/>
  <c r="C22" i="5"/>
  <c r="E22" i="5"/>
  <c r="F22" i="5"/>
  <c r="B23" i="5"/>
  <c r="C23" i="5"/>
  <c r="E23" i="5"/>
  <c r="F23" i="5"/>
  <c r="N23" i="5"/>
  <c r="B24" i="5"/>
  <c r="C24" i="5"/>
  <c r="E24" i="5"/>
  <c r="F24" i="5"/>
  <c r="B25" i="5"/>
  <c r="C25" i="5"/>
  <c r="E25" i="5"/>
  <c r="F25" i="5"/>
  <c r="B26" i="5"/>
  <c r="C26" i="5"/>
  <c r="E26" i="5"/>
  <c r="F26" i="5"/>
  <c r="N26" i="5"/>
  <c r="B27" i="5"/>
  <c r="C27" i="5"/>
  <c r="E27" i="5"/>
  <c r="F27" i="5"/>
  <c r="B28" i="5"/>
  <c r="C28" i="5"/>
  <c r="E28" i="5"/>
  <c r="F28" i="5"/>
  <c r="B29" i="5"/>
  <c r="C29" i="5"/>
  <c r="E29" i="5"/>
  <c r="F29" i="5"/>
  <c r="B30" i="5"/>
  <c r="C30" i="5"/>
  <c r="E30" i="5"/>
  <c r="F30" i="5"/>
  <c r="N30" i="5"/>
  <c r="B31" i="5"/>
  <c r="C31" i="5"/>
  <c r="E31" i="5"/>
  <c r="F31" i="5"/>
  <c r="B32" i="5"/>
  <c r="C32" i="5"/>
  <c r="E32" i="5"/>
  <c r="F32" i="5"/>
  <c r="B33" i="5"/>
  <c r="C33" i="5"/>
  <c r="E33" i="5"/>
  <c r="F33" i="5"/>
  <c r="B34" i="5"/>
  <c r="C34" i="5"/>
  <c r="E34" i="5"/>
  <c r="F34" i="5"/>
  <c r="N34" i="5"/>
  <c r="B35" i="5"/>
  <c r="C35" i="5"/>
  <c r="E35" i="5"/>
  <c r="F35" i="5"/>
  <c r="N35" i="5"/>
  <c r="B36" i="5"/>
  <c r="C36" i="5"/>
  <c r="E36" i="5"/>
  <c r="F36" i="5"/>
  <c r="N36" i="5"/>
  <c r="B37" i="5"/>
  <c r="C37" i="5"/>
  <c r="E37" i="5"/>
  <c r="F37" i="5"/>
  <c r="N37" i="5"/>
  <c r="B38" i="5"/>
  <c r="C38" i="5"/>
  <c r="E38" i="5"/>
  <c r="F38" i="5"/>
  <c r="C19" i="17"/>
  <c r="G11" i="5"/>
  <c r="C84" i="5"/>
  <c r="C85" i="5"/>
  <c r="C14" i="17"/>
  <c r="C15" i="17"/>
  <c r="C16" i="17"/>
  <c r="C17" i="17"/>
  <c r="C18" i="17"/>
  <c r="E22" i="17"/>
  <c r="C23" i="17"/>
  <c r="C26" i="17"/>
  <c r="C9" i="1"/>
  <c r="D9" i="20" s="1"/>
  <c r="Q32" i="1"/>
  <c r="Q33" i="1"/>
  <c r="Q34" i="1"/>
  <c r="Q44" i="1"/>
  <c r="Q46" i="1"/>
  <c r="Q51" i="1"/>
  <c r="Q52" i="1"/>
  <c r="F10" i="14"/>
  <c r="D14" i="14"/>
  <c r="Z4" i="21"/>
  <c r="F54" i="17"/>
  <c r="F57" i="17"/>
  <c r="X4" i="21"/>
  <c r="F56" i="17"/>
  <c r="U4" i="21"/>
  <c r="E32" i="20"/>
  <c r="F51" i="17"/>
  <c r="W4" i="21"/>
  <c r="G28" i="22"/>
  <c r="N18" i="4"/>
  <c r="O8" i="4"/>
  <c r="N16" i="4"/>
  <c r="N13" i="4"/>
  <c r="O13" i="4"/>
  <c r="N24" i="4"/>
  <c r="O15" i="4"/>
  <c r="N31" i="4"/>
  <c r="C21" i="1"/>
  <c r="C31" i="17" s="1"/>
  <c r="V58" i="1"/>
  <c r="V50" i="1"/>
  <c r="D50" i="1"/>
  <c r="D27" i="22" s="1"/>
  <c r="V49" i="1"/>
  <c r="V55" i="1"/>
  <c r="V51" i="1"/>
  <c r="V60" i="1"/>
  <c r="V54" i="1"/>
  <c r="V56" i="1"/>
  <c r="V53" i="1"/>
  <c r="V57" i="1"/>
  <c r="V61" i="1"/>
  <c r="V59" i="1"/>
  <c r="V52" i="1"/>
  <c r="D49" i="1"/>
  <c r="D36" i="20" s="1"/>
  <c r="D54" i="1"/>
  <c r="D41" i="5" s="1"/>
  <c r="D59" i="1"/>
  <c r="D36" i="22" s="1"/>
  <c r="D53" i="1"/>
  <c r="D40" i="5" s="1"/>
  <c r="X61" i="1"/>
  <c r="D61" i="1"/>
  <c r="I58" i="1"/>
  <c r="H45" i="5" s="1"/>
  <c r="I49" i="1"/>
  <c r="H36" i="5" s="1"/>
  <c r="I50" i="1"/>
  <c r="H37" i="5" s="1"/>
  <c r="I60" i="1"/>
  <c r="H47" i="5" s="1"/>
  <c r="I54" i="1"/>
  <c r="H41" i="5" s="1"/>
  <c r="I55" i="1"/>
  <c r="H42" i="5" s="1"/>
  <c r="I59" i="1"/>
  <c r="H46" i="5" s="1"/>
  <c r="I53" i="1"/>
  <c r="H40" i="5" s="1"/>
  <c r="I51" i="1"/>
  <c r="H38" i="5" s="1"/>
  <c r="I56" i="1"/>
  <c r="H43" i="5" s="1"/>
  <c r="I52" i="1"/>
  <c r="H39" i="5" s="1"/>
  <c r="I62" i="1"/>
  <c r="H49" i="5" s="1"/>
  <c r="I57" i="1"/>
  <c r="H44" i="5" s="1"/>
  <c r="I61" i="1"/>
  <c r="H48" i="5" s="1"/>
  <c r="X72" i="1"/>
  <c r="X75" i="1"/>
  <c r="X68" i="1"/>
  <c r="D62" i="5"/>
  <c r="D63" i="5"/>
  <c r="N40" i="5"/>
  <c r="G41" i="22"/>
  <c r="G13" i="22"/>
  <c r="G12" i="22"/>
  <c r="E28" i="20"/>
  <c r="N49" i="5"/>
  <c r="N33" i="22"/>
  <c r="G42" i="22"/>
  <c r="G34" i="22"/>
  <c r="N28" i="5"/>
  <c r="N26" i="22"/>
  <c r="E19" i="20"/>
  <c r="N47" i="5"/>
  <c r="G27" i="22"/>
  <c r="E48" i="20"/>
  <c r="X59" i="1"/>
  <c r="X60" i="1"/>
  <c r="D60" i="1"/>
  <c r="D47" i="20" s="1"/>
  <c r="D56" i="1"/>
  <c r="D43" i="5" s="1"/>
  <c r="X56" i="1"/>
  <c r="D52" i="1"/>
  <c r="D39" i="20" s="1"/>
  <c r="X52" i="1"/>
  <c r="D46" i="20"/>
  <c r="D32" i="22"/>
  <c r="D42" i="20"/>
  <c r="D51" i="20"/>
  <c r="D51" i="5"/>
  <c r="D41" i="22"/>
  <c r="D29" i="22" l="1"/>
  <c r="G23" i="22"/>
  <c r="G24" i="22"/>
  <c r="H31" i="22"/>
  <c r="D39" i="5"/>
  <c r="D33" i="22"/>
  <c r="E17" i="20"/>
  <c r="H32" i="22"/>
  <c r="D37" i="22"/>
  <c r="X67" i="1"/>
  <c r="N15" i="4"/>
  <c r="N6" i="4"/>
  <c r="N36" i="4"/>
  <c r="N20" i="4"/>
  <c r="N19" i="4"/>
  <c r="E64" i="20"/>
  <c r="C51" i="17"/>
  <c r="V47" i="1"/>
  <c r="W47" i="1" s="1"/>
  <c r="D47" i="1" s="1"/>
  <c r="V38" i="1"/>
  <c r="W38" i="1" s="1"/>
  <c r="D38" i="1" s="1"/>
  <c r="D15" i="22" s="1"/>
  <c r="V33" i="1"/>
  <c r="W33" i="1" s="1"/>
  <c r="X33" i="1" s="1"/>
  <c r="V45" i="1"/>
  <c r="W45" i="1" s="1"/>
  <c r="X45" i="1" s="1"/>
  <c r="V37" i="1"/>
  <c r="W37" i="1" s="1"/>
  <c r="X37" i="1" s="1"/>
  <c r="V44" i="1"/>
  <c r="W44" i="1" s="1"/>
  <c r="D44" i="1" s="1"/>
  <c r="V39" i="1"/>
  <c r="W39" i="1" s="1"/>
  <c r="D39" i="1" s="1"/>
  <c r="D26" i="5" s="1"/>
  <c r="V40" i="1"/>
  <c r="W40" i="1" s="1"/>
  <c r="V43" i="1"/>
  <c r="W43" i="1" s="1"/>
  <c r="X43" i="1" s="1"/>
  <c r="H18" i="22"/>
  <c r="H15" i="22"/>
  <c r="V32" i="1"/>
  <c r="W32" i="1" s="1"/>
  <c r="D32" i="1" s="1"/>
  <c r="V29" i="1"/>
  <c r="W29" i="1" s="1"/>
  <c r="D29" i="1" s="1"/>
  <c r="D6" i="22" s="1"/>
  <c r="V42" i="1"/>
  <c r="W42" i="1" s="1"/>
  <c r="V35" i="1"/>
  <c r="W35" i="1" s="1"/>
  <c r="D35" i="1" s="1"/>
  <c r="D22" i="5" s="1"/>
  <c r="H21" i="22"/>
  <c r="V36" i="1"/>
  <c r="W36" i="1" s="1"/>
  <c r="D36" i="1" s="1"/>
  <c r="D13" i="22" s="1"/>
  <c r="V46" i="1"/>
  <c r="W46" i="1" s="1"/>
  <c r="D46" i="1" s="1"/>
  <c r="D23" i="22" s="1"/>
  <c r="V41" i="1"/>
  <c r="W41" i="1" s="1"/>
  <c r="D41" i="1" s="1"/>
  <c r="D28" i="5" s="1"/>
  <c r="V31" i="1"/>
  <c r="W31" i="1" s="1"/>
  <c r="D31" i="1" s="1"/>
  <c r="V34" i="1"/>
  <c r="W34" i="1" s="1"/>
  <c r="V48" i="1"/>
  <c r="W48" i="1" s="1"/>
  <c r="V30" i="1"/>
  <c r="W30" i="1" s="1"/>
  <c r="D30" i="1" s="1"/>
  <c r="D17" i="5" s="1"/>
  <c r="H13" i="22"/>
  <c r="V28" i="1"/>
  <c r="W28" i="1" s="1"/>
  <c r="D28" i="1" s="1"/>
  <c r="D4" i="21"/>
  <c r="E15" i="20"/>
  <c r="D55" i="5"/>
  <c r="D55" i="20"/>
  <c r="D46" i="5"/>
  <c r="C50" i="17"/>
  <c r="H20" i="22"/>
  <c r="E40" i="20"/>
  <c r="O37" i="4"/>
  <c r="H17" i="22"/>
  <c r="E26" i="20"/>
  <c r="H34" i="22"/>
  <c r="N28" i="4"/>
  <c r="H44" i="22"/>
  <c r="G15" i="22"/>
  <c r="H9" i="22"/>
  <c r="H12" i="22"/>
  <c r="H19" i="22"/>
  <c r="N5" i="4"/>
  <c r="X63" i="1"/>
  <c r="E30" i="20"/>
  <c r="H6" i="22"/>
  <c r="O19" i="4"/>
  <c r="G26" i="22"/>
  <c r="E36" i="20"/>
  <c r="E29" i="20"/>
  <c r="G19" i="22"/>
  <c r="N11" i="4"/>
  <c r="O11" i="4"/>
  <c r="N61" i="5"/>
  <c r="D53" i="20"/>
  <c r="D53" i="5"/>
  <c r="D74" i="1"/>
  <c r="D61" i="20" s="1"/>
  <c r="X74" i="1"/>
  <c r="X51" i="1"/>
  <c r="N22" i="4"/>
  <c r="O22" i="4"/>
  <c r="O35" i="4"/>
  <c r="N35" i="4"/>
  <c r="D38" i="22"/>
  <c r="D48" i="20"/>
  <c r="E50" i="20"/>
  <c r="G40" i="22"/>
  <c r="G36" i="22"/>
  <c r="E46" i="20"/>
  <c r="E42" i="20"/>
  <c r="G32" i="22"/>
  <c r="T4" i="21"/>
  <c r="C55" i="17"/>
  <c r="O78" i="1"/>
  <c r="A20" i="1" s="1"/>
  <c r="C20" i="1" s="1"/>
  <c r="C30" i="17" s="1"/>
  <c r="D56" i="20"/>
  <c r="D56" i="5"/>
  <c r="N31" i="5"/>
  <c r="N16" i="5"/>
  <c r="N46" i="5"/>
  <c r="H37" i="22"/>
  <c r="N15" i="5"/>
  <c r="N44" i="5"/>
  <c r="N41" i="5"/>
  <c r="N41" i="22"/>
  <c r="G31" i="22"/>
  <c r="G35" i="22"/>
  <c r="O21" i="4"/>
  <c r="N33" i="5"/>
  <c r="N32" i="5"/>
  <c r="N24" i="5"/>
  <c r="N22" i="5"/>
  <c r="N12" i="22"/>
  <c r="N18" i="22"/>
  <c r="H22" i="22"/>
  <c r="H23" i="22"/>
  <c r="N43" i="22"/>
  <c r="N25" i="4"/>
  <c r="N34" i="4"/>
  <c r="X70" i="1"/>
  <c r="X66" i="1"/>
  <c r="X62" i="1"/>
  <c r="N42" i="5"/>
  <c r="H26" i="22"/>
  <c r="S4" i="21"/>
  <c r="E18" i="20"/>
  <c r="N18" i="5"/>
  <c r="N17" i="5"/>
  <c r="N50" i="5"/>
  <c r="N43" i="5"/>
  <c r="N39" i="5"/>
  <c r="H27" i="22"/>
  <c r="N27" i="22"/>
  <c r="H33" i="22"/>
  <c r="H36" i="22"/>
  <c r="N36" i="22"/>
  <c r="N37" i="22"/>
  <c r="H40" i="22"/>
  <c r="H42" i="22"/>
  <c r="H43" i="22"/>
  <c r="N8" i="4"/>
  <c r="N33" i="4"/>
  <c r="X55" i="1"/>
  <c r="N60" i="5"/>
  <c r="N55" i="5"/>
  <c r="N52" i="5"/>
  <c r="V32" i="19"/>
  <c r="W32" i="19" s="1"/>
  <c r="D32" i="19" s="1"/>
  <c r="D49" i="20"/>
  <c r="D49" i="5"/>
  <c r="D39" i="22"/>
  <c r="D61" i="5"/>
  <c r="D54" i="5"/>
  <c r="D54" i="20"/>
  <c r="D59" i="20"/>
  <c r="D59" i="5"/>
  <c r="D52" i="20"/>
  <c r="D52" i="5"/>
  <c r="D42" i="22"/>
  <c r="D58" i="20"/>
  <c r="D58" i="5"/>
  <c r="D43" i="22"/>
  <c r="D43" i="20"/>
  <c r="D47" i="5"/>
  <c r="D26" i="22"/>
  <c r="O10" i="4"/>
  <c r="H5" i="22"/>
  <c r="N35" i="22"/>
  <c r="N38" i="22"/>
  <c r="H41" i="22"/>
  <c r="G6" i="22"/>
  <c r="E47" i="20"/>
  <c r="E43" i="20"/>
  <c r="G29" i="22"/>
  <c r="G25" i="22"/>
  <c r="E31" i="20"/>
  <c r="G17" i="22"/>
  <c r="O28" i="4"/>
  <c r="N63" i="5"/>
  <c r="D51" i="1"/>
  <c r="D48" i="5"/>
  <c r="D37" i="5"/>
  <c r="N21" i="5"/>
  <c r="H7" i="22"/>
  <c r="H29" i="22"/>
  <c r="N32" i="22"/>
  <c r="N59" i="5"/>
  <c r="E49" i="20"/>
  <c r="X76" i="1"/>
  <c r="N9" i="4"/>
  <c r="N26" i="4"/>
  <c r="N32" i="4"/>
  <c r="N17" i="4"/>
  <c r="C53" i="17"/>
  <c r="H8" i="22"/>
  <c r="H16" i="22"/>
  <c r="H24" i="22"/>
  <c r="N34" i="22"/>
  <c r="X73" i="1"/>
  <c r="D37" i="20"/>
  <c r="N28" i="22"/>
  <c r="O25" i="4"/>
  <c r="N14" i="4"/>
  <c r="N62" i="5"/>
  <c r="N13" i="22"/>
  <c r="N22" i="22"/>
  <c r="N29" i="22"/>
  <c r="N38" i="5"/>
  <c r="N27" i="5"/>
  <c r="N25" i="5"/>
  <c r="N14" i="22"/>
  <c r="N4" i="4"/>
  <c r="V31" i="19"/>
  <c r="W31" i="19" s="1"/>
  <c r="D31" i="19" s="1"/>
  <c r="D9" i="5"/>
  <c r="N5" i="22"/>
  <c r="Q78" i="1"/>
  <c r="C13" i="1" s="1"/>
  <c r="C14" i="1" s="1"/>
  <c r="C9" i="17"/>
  <c r="D1" i="22"/>
  <c r="V30" i="19"/>
  <c r="W30" i="19" s="1"/>
  <c r="D30" i="19" s="1"/>
  <c r="D1" i="21"/>
  <c r="V29" i="19"/>
  <c r="W29" i="19" s="1"/>
  <c r="D29" i="19" s="1"/>
  <c r="Q53" i="19"/>
  <c r="C13" i="19" s="1"/>
  <c r="C14" i="19" s="1"/>
  <c r="A22" i="19" s="1"/>
  <c r="C22" i="19" s="1"/>
  <c r="D44" i="5"/>
  <c r="D34" i="22"/>
  <c r="G10" i="22"/>
  <c r="E20" i="20"/>
  <c r="N27" i="4"/>
  <c r="O27" i="4"/>
  <c r="X77" i="1"/>
  <c r="D77" i="1"/>
  <c r="X58" i="1"/>
  <c r="D58" i="1"/>
  <c r="O23" i="4"/>
  <c r="N48" i="5"/>
  <c r="N6" i="22"/>
  <c r="M4" i="21"/>
  <c r="N7" i="22"/>
  <c r="H38" i="22"/>
  <c r="N42" i="22"/>
  <c r="O3" i="4"/>
  <c r="N3" i="4"/>
  <c r="N57" i="5"/>
  <c r="D40" i="20"/>
  <c r="N29" i="5"/>
  <c r="N45" i="5"/>
  <c r="H10" i="22"/>
  <c r="N30" i="22"/>
  <c r="N31" i="22"/>
  <c r="H39" i="22"/>
  <c r="E63" i="20"/>
  <c r="G43" i="22"/>
  <c r="N54" i="5"/>
  <c r="D60" i="20"/>
  <c r="D50" i="5"/>
  <c r="D50" i="20"/>
  <c r="N19" i="5"/>
  <c r="H11" i="22"/>
  <c r="N25" i="22"/>
  <c r="H28" i="22"/>
  <c r="H35" i="22"/>
  <c r="N12" i="4"/>
  <c r="O12" i="4"/>
  <c r="N30" i="4"/>
  <c r="N51" i="5"/>
  <c r="D30" i="22"/>
  <c r="O53" i="19"/>
  <c r="A20" i="19" s="1"/>
  <c r="C20" i="19" s="1"/>
  <c r="C23" i="19" s="1"/>
  <c r="N44" i="22"/>
  <c r="N29" i="4"/>
  <c r="O29" i="4"/>
  <c r="N10" i="22"/>
  <c r="N21" i="22"/>
  <c r="H30" i="22"/>
  <c r="N39" i="22"/>
  <c r="N64" i="5"/>
  <c r="N53" i="5"/>
  <c r="D36" i="5"/>
  <c r="D31" i="22"/>
  <c r="D41" i="20"/>
  <c r="G11" i="22"/>
  <c r="E21" i="20"/>
  <c r="N7" i="4"/>
  <c r="C52" i="17"/>
  <c r="D25" i="5" l="1"/>
  <c r="D25" i="20"/>
  <c r="X38" i="1"/>
  <c r="Y38" i="1" s="1"/>
  <c r="X39" i="1"/>
  <c r="D37" i="1"/>
  <c r="D26" i="20"/>
  <c r="D33" i="20"/>
  <c r="X47" i="1"/>
  <c r="Y47" i="1" s="1"/>
  <c r="D18" i="22"/>
  <c r="X41" i="1"/>
  <c r="Y41" i="1" s="1"/>
  <c r="D28" i="20"/>
  <c r="D16" i="22"/>
  <c r="D31" i="20"/>
  <c r="D31" i="5"/>
  <c r="D24" i="5"/>
  <c r="D33" i="5"/>
  <c r="X44" i="1"/>
  <c r="Y44" i="1" s="1"/>
  <c r="D16" i="20"/>
  <c r="D33" i="1"/>
  <c r="D10" i="22" s="1"/>
  <c r="X30" i="1"/>
  <c r="Y30" i="1" s="1"/>
  <c r="D17" i="20"/>
  <c r="X35" i="1"/>
  <c r="Y35" i="1" s="1"/>
  <c r="D40" i="1"/>
  <c r="X40" i="1"/>
  <c r="Y40" i="1" s="1"/>
  <c r="D45" i="1"/>
  <c r="D22" i="22" s="1"/>
  <c r="D7" i="22"/>
  <c r="D43" i="1"/>
  <c r="D20" i="22" s="1"/>
  <c r="D16" i="5"/>
  <c r="D23" i="5"/>
  <c r="X31" i="1"/>
  <c r="Y31" i="1" s="1"/>
  <c r="D23" i="20"/>
  <c r="D21" i="22"/>
  <c r="X32" i="1"/>
  <c r="X36" i="1"/>
  <c r="Y36" i="1" s="1"/>
  <c r="D48" i="1"/>
  <c r="X48" i="1"/>
  <c r="Y48" i="1" s="1"/>
  <c r="D42" i="1"/>
  <c r="X42" i="1"/>
  <c r="Y42" i="1" s="1"/>
  <c r="X29" i="1"/>
  <c r="Y29" i="1" s="1"/>
  <c r="D34" i="5"/>
  <c r="D24" i="22"/>
  <c r="D34" i="20"/>
  <c r="D34" i="1"/>
  <c r="X34" i="1"/>
  <c r="Y34" i="1" s="1"/>
  <c r="D19" i="20"/>
  <c r="D19" i="5"/>
  <c r="D9" i="22"/>
  <c r="X46" i="1"/>
  <c r="Y46" i="1" s="1"/>
  <c r="X28" i="1"/>
  <c r="Y28" i="1" s="1"/>
  <c r="D12" i="22"/>
  <c r="D22" i="20"/>
  <c r="K4" i="21"/>
  <c r="D18" i="20"/>
  <c r="D18" i="5"/>
  <c r="D8" i="22"/>
  <c r="C4" i="21"/>
  <c r="J4" i="21" s="1"/>
  <c r="A30" i="17"/>
  <c r="L4" i="21"/>
  <c r="Y57" i="1"/>
  <c r="AB57" i="1" s="1"/>
  <c r="D38" i="20"/>
  <c r="D38" i="5"/>
  <c r="D28" i="22"/>
  <c r="Y43" i="1"/>
  <c r="Z43" i="1" s="1"/>
  <c r="C24" i="17"/>
  <c r="D15" i="20"/>
  <c r="D15" i="5"/>
  <c r="D5" i="22"/>
  <c r="Y56" i="1"/>
  <c r="D45" i="5"/>
  <c r="D35" i="22"/>
  <c r="D45" i="20"/>
  <c r="Y52" i="1"/>
  <c r="Y33" i="1"/>
  <c r="Y39" i="1"/>
  <c r="D64" i="5"/>
  <c r="D44" i="22"/>
  <c r="D64" i="20"/>
  <c r="Y60" i="1"/>
  <c r="Y32" i="1"/>
  <c r="Y58" i="1"/>
  <c r="C25" i="17"/>
  <c r="A22" i="1"/>
  <c r="Y77" i="1"/>
  <c r="Y45" i="1"/>
  <c r="D32" i="20"/>
  <c r="Y70" i="1"/>
  <c r="Y74" i="1"/>
  <c r="Y55" i="1"/>
  <c r="Y67" i="1"/>
  <c r="Y76" i="1"/>
  <c r="Y51" i="1"/>
  <c r="Y66" i="1"/>
  <c r="Y54" i="1"/>
  <c r="Y62" i="1"/>
  <c r="Y50" i="1"/>
  <c r="Y72" i="1"/>
  <c r="Y73" i="1"/>
  <c r="Y64" i="1"/>
  <c r="Y68" i="1"/>
  <c r="Y69" i="1"/>
  <c r="Y63" i="1"/>
  <c r="Y61" i="1"/>
  <c r="Y65" i="1"/>
  <c r="Y71" i="1"/>
  <c r="Y53" i="1"/>
  <c r="Y37" i="1"/>
  <c r="Y75" i="1"/>
  <c r="Y59" i="1"/>
  <c r="Y49" i="1"/>
  <c r="D32" i="5" l="1"/>
  <c r="D30" i="20"/>
  <c r="D24" i="20"/>
  <c r="D14" i="22"/>
  <c r="D20" i="20"/>
  <c r="D20" i="5"/>
  <c r="D30" i="5"/>
  <c r="D17" i="22"/>
  <c r="D27" i="20"/>
  <c r="D27" i="5"/>
  <c r="D21" i="20"/>
  <c r="D11" i="22"/>
  <c r="D21" i="5"/>
  <c r="D35" i="20"/>
  <c r="D25" i="22"/>
  <c r="D35" i="5"/>
  <c r="D29" i="5"/>
  <c r="D29" i="20"/>
  <c r="D19" i="22"/>
  <c r="AA57" i="1"/>
  <c r="AC43" i="1"/>
  <c r="Z57" i="1"/>
  <c r="AD43" i="1"/>
  <c r="AD57" i="1"/>
  <c r="AB43" i="1"/>
  <c r="AC57" i="1"/>
  <c r="AA43" i="1"/>
  <c r="AD45" i="1"/>
  <c r="Z45" i="1"/>
  <c r="AB45" i="1"/>
  <c r="AC45" i="1"/>
  <c r="AA45" i="1"/>
  <c r="Z53" i="1"/>
  <c r="AA53" i="1"/>
  <c r="AC53" i="1"/>
  <c r="AB53" i="1"/>
  <c r="AD53" i="1"/>
  <c r="AC42" i="1"/>
  <c r="AD42" i="1"/>
  <c r="Z42" i="1"/>
  <c r="AB42" i="1"/>
  <c r="AA42" i="1"/>
  <c r="AB66" i="1"/>
  <c r="AC66" i="1"/>
  <c r="Z66" i="1"/>
  <c r="AD66" i="1"/>
  <c r="AA66" i="1"/>
  <c r="AA34" i="1"/>
  <c r="Z34" i="1"/>
  <c r="AC34" i="1"/>
  <c r="AB34" i="1"/>
  <c r="AD34" i="1"/>
  <c r="AC77" i="1"/>
  <c r="AD77" i="1"/>
  <c r="AB77" i="1"/>
  <c r="Z77" i="1"/>
  <c r="AA77" i="1"/>
  <c r="AA54" i="1"/>
  <c r="Z54" i="1"/>
  <c r="AC54" i="1"/>
  <c r="AB54" i="1"/>
  <c r="AD54" i="1"/>
  <c r="AC71" i="1"/>
  <c r="AB71" i="1"/>
  <c r="Z71" i="1"/>
  <c r="AA71" i="1"/>
  <c r="AD71" i="1"/>
  <c r="AB64" i="1"/>
  <c r="Z64" i="1"/>
  <c r="AC64" i="1"/>
  <c r="AD64" i="1"/>
  <c r="AA64" i="1"/>
  <c r="AD41" i="1"/>
  <c r="Z41" i="1"/>
  <c r="AA41" i="1"/>
  <c r="AB41" i="1"/>
  <c r="AC41" i="1"/>
  <c r="AC74" i="1"/>
  <c r="Z74" i="1"/>
  <c r="AD74" i="1"/>
  <c r="AB74" i="1"/>
  <c r="AA74" i="1"/>
  <c r="C22" i="1"/>
  <c r="A32" i="17"/>
  <c r="Z39" i="1"/>
  <c r="AA39" i="1"/>
  <c r="AD39" i="1"/>
  <c r="AC39" i="1"/>
  <c r="AB39" i="1"/>
  <c r="Z48" i="1"/>
  <c r="AA48" i="1"/>
  <c r="AC48" i="1"/>
  <c r="AB48" i="1"/>
  <c r="AD48" i="1"/>
  <c r="AB65" i="1"/>
  <c r="AD65" i="1"/>
  <c r="AC65" i="1"/>
  <c r="AA65" i="1"/>
  <c r="Z65" i="1"/>
  <c r="AD73" i="1"/>
  <c r="Z73" i="1"/>
  <c r="AB73" i="1"/>
  <c r="AA73" i="1"/>
  <c r="AC73" i="1"/>
  <c r="AB51" i="1"/>
  <c r="AA51" i="1"/>
  <c r="AD51" i="1"/>
  <c r="Z51" i="1"/>
  <c r="AC51" i="1"/>
  <c r="AA70" i="1"/>
  <c r="AD70" i="1"/>
  <c r="AC70" i="1"/>
  <c r="Z70" i="1"/>
  <c r="AB70" i="1"/>
  <c r="AB33" i="1"/>
  <c r="AA33" i="1"/>
  <c r="AD33" i="1"/>
  <c r="AC33" i="1"/>
  <c r="Z33" i="1"/>
  <c r="Z40" i="1"/>
  <c r="AA40" i="1"/>
  <c r="AD40" i="1"/>
  <c r="AB40" i="1"/>
  <c r="AC40" i="1"/>
  <c r="AD55" i="1"/>
  <c r="AA55" i="1"/>
  <c r="AC55" i="1"/>
  <c r="AB55" i="1"/>
  <c r="Z55" i="1"/>
  <c r="AA38" i="1"/>
  <c r="AB38" i="1"/>
  <c r="AD38" i="1"/>
  <c r="AC38" i="1"/>
  <c r="Z38" i="1"/>
  <c r="AC47" i="1"/>
  <c r="AA47" i="1"/>
  <c r="AD47" i="1"/>
  <c r="AB47" i="1"/>
  <c r="Z47" i="1"/>
  <c r="Z30" i="1"/>
  <c r="AC30" i="1"/>
  <c r="AD30" i="1"/>
  <c r="AA30" i="1"/>
  <c r="AB30" i="1"/>
  <c r="AB58" i="1"/>
  <c r="Z58" i="1"/>
  <c r="AC58" i="1"/>
  <c r="AA58" i="1"/>
  <c r="AD58" i="1"/>
  <c r="Z35" i="1"/>
  <c r="AA35" i="1"/>
  <c r="AD35" i="1"/>
  <c r="AB35" i="1"/>
  <c r="AC35" i="1"/>
  <c r="Z36" i="1"/>
  <c r="AB36" i="1"/>
  <c r="AA36" i="1"/>
  <c r="AD36" i="1"/>
  <c r="AC36" i="1"/>
  <c r="Z49" i="1"/>
  <c r="AD49" i="1"/>
  <c r="AC49" i="1"/>
  <c r="AB49" i="1"/>
  <c r="AA49" i="1"/>
  <c r="AA75" i="1"/>
  <c r="Z75" i="1"/>
  <c r="AB75" i="1"/>
  <c r="AC75" i="1"/>
  <c r="AD75" i="1"/>
  <c r="Z72" i="1"/>
  <c r="AD72" i="1"/>
  <c r="AB72" i="1"/>
  <c r="AA72" i="1"/>
  <c r="AC72" i="1"/>
  <c r="AC76" i="1"/>
  <c r="AB76" i="1"/>
  <c r="Z76" i="1"/>
  <c r="AD76" i="1"/>
  <c r="AA76" i="1"/>
  <c r="AA32" i="1"/>
  <c r="AD32" i="1"/>
  <c r="Z32" i="1"/>
  <c r="AC32" i="1"/>
  <c r="AB32" i="1"/>
  <c r="Z31" i="1"/>
  <c r="AD31" i="1"/>
  <c r="AA31" i="1"/>
  <c r="AC31" i="1"/>
  <c r="AB31" i="1"/>
  <c r="AB56" i="1"/>
  <c r="AA56" i="1"/>
  <c r="Z56" i="1"/>
  <c r="AD56" i="1"/>
  <c r="AC56" i="1"/>
  <c r="AA68" i="1"/>
  <c r="Z68" i="1"/>
  <c r="AC68" i="1"/>
  <c r="AB68" i="1"/>
  <c r="AD68" i="1"/>
  <c r="AD61" i="1"/>
  <c r="Z61" i="1"/>
  <c r="AB61" i="1"/>
  <c r="AA61" i="1"/>
  <c r="AC61" i="1"/>
  <c r="AB28" i="1"/>
  <c r="AA28" i="1"/>
  <c r="AC28" i="1"/>
  <c r="Z28" i="1"/>
  <c r="AD28" i="1"/>
  <c r="Z69" i="1"/>
  <c r="AA69" i="1"/>
  <c r="AC69" i="1"/>
  <c r="AB69" i="1"/>
  <c r="AD69" i="1"/>
  <c r="AB50" i="1"/>
  <c r="AA50" i="1"/>
  <c r="AD50" i="1"/>
  <c r="AC50" i="1"/>
  <c r="Z50" i="1"/>
  <c r="AC67" i="1"/>
  <c r="AB67" i="1"/>
  <c r="AD67" i="1"/>
  <c r="AA67" i="1"/>
  <c r="Z67" i="1"/>
  <c r="Z60" i="1"/>
  <c r="AC60" i="1"/>
  <c r="AD60" i="1"/>
  <c r="AB60" i="1"/>
  <c r="AA60" i="1"/>
  <c r="AB52" i="1"/>
  <c r="AC52" i="1"/>
  <c r="AA52" i="1"/>
  <c r="Z52" i="1"/>
  <c r="AD52" i="1"/>
  <c r="AA37" i="1"/>
  <c r="Z37" i="1"/>
  <c r="AC37" i="1"/>
  <c r="AD37" i="1"/>
  <c r="AB37" i="1"/>
  <c r="AA59" i="1"/>
  <c r="Z59" i="1"/>
  <c r="AB59" i="1"/>
  <c r="AD59" i="1"/>
  <c r="AC59" i="1"/>
  <c r="AD63" i="1"/>
  <c r="AA63" i="1"/>
  <c r="Z63" i="1"/>
  <c r="AC63" i="1"/>
  <c r="AB63" i="1"/>
  <c r="AC46" i="1"/>
  <c r="Z46" i="1"/>
  <c r="AD46" i="1"/>
  <c r="AB46" i="1"/>
  <c r="AA46" i="1"/>
  <c r="AD44" i="1"/>
  <c r="Z44" i="1"/>
  <c r="AC44" i="1"/>
  <c r="AA44" i="1"/>
  <c r="AB44" i="1"/>
  <c r="AA62" i="1"/>
  <c r="Z62" i="1"/>
  <c r="AB62" i="1"/>
  <c r="AC62" i="1"/>
  <c r="AD62" i="1"/>
  <c r="AA29" i="1"/>
  <c r="AB29" i="1"/>
  <c r="AC29" i="1"/>
  <c r="Z29" i="1"/>
  <c r="AD29" i="1"/>
  <c r="AE42" i="1" l="1"/>
  <c r="I42" i="1" s="1"/>
  <c r="H29" i="5" s="1"/>
  <c r="AE43" i="1"/>
  <c r="I43" i="1" s="1"/>
  <c r="H30" i="5" s="1"/>
  <c r="AE57" i="1"/>
  <c r="AE65" i="1"/>
  <c r="AE72" i="1"/>
  <c r="AE54" i="1"/>
  <c r="AE67" i="1"/>
  <c r="AE28" i="1"/>
  <c r="I28" i="1" s="1"/>
  <c r="H15" i="5" s="1"/>
  <c r="AE70" i="1"/>
  <c r="AE69" i="1"/>
  <c r="AE77" i="1"/>
  <c r="AE58" i="1"/>
  <c r="AE59" i="1"/>
  <c r="AE52" i="1"/>
  <c r="AE60" i="1"/>
  <c r="AE61" i="1"/>
  <c r="AE31" i="1"/>
  <c r="I31" i="1" s="1"/>
  <c r="H18" i="5" s="1"/>
  <c r="AE76" i="1"/>
  <c r="AE55" i="1"/>
  <c r="AE48" i="1"/>
  <c r="I48" i="1" s="1"/>
  <c r="H35" i="5" s="1"/>
  <c r="AE41" i="1"/>
  <c r="I41" i="1" s="1"/>
  <c r="H28" i="5" s="1"/>
  <c r="AE56" i="1"/>
  <c r="AE49" i="1"/>
  <c r="AE71" i="1"/>
  <c r="AE34" i="1"/>
  <c r="I34" i="1" s="1"/>
  <c r="H21" i="5" s="1"/>
  <c r="AE53" i="1"/>
  <c r="AE40" i="1"/>
  <c r="I40" i="1" s="1"/>
  <c r="H27" i="5" s="1"/>
  <c r="AE32" i="1"/>
  <c r="I32" i="1" s="1"/>
  <c r="H19" i="5" s="1"/>
  <c r="AE75" i="1"/>
  <c r="AE35" i="1"/>
  <c r="I35" i="1" s="1"/>
  <c r="H22" i="5" s="1"/>
  <c r="AE38" i="1"/>
  <c r="I38" i="1" s="1"/>
  <c r="H25" i="5" s="1"/>
  <c r="AE33" i="1"/>
  <c r="I33" i="1" s="1"/>
  <c r="H20" i="5" s="1"/>
  <c r="AE74" i="1"/>
  <c r="C32" i="17"/>
  <c r="N4" i="21"/>
  <c r="C23" i="1"/>
  <c r="C33" i="17" s="1"/>
  <c r="AE44" i="1"/>
  <c r="I44" i="1" s="1"/>
  <c r="H31" i="5" s="1"/>
  <c r="AE63" i="1"/>
  <c r="AE29" i="1"/>
  <c r="I29" i="1" s="1"/>
  <c r="H16" i="5" s="1"/>
  <c r="AE37" i="1"/>
  <c r="I37" i="1" s="1"/>
  <c r="H24" i="5" s="1"/>
  <c r="AE68" i="1"/>
  <c r="AE30" i="1"/>
  <c r="I30" i="1" s="1"/>
  <c r="H17" i="5" s="1"/>
  <c r="AE73" i="1"/>
  <c r="AE39" i="1"/>
  <c r="I39" i="1" s="1"/>
  <c r="H26" i="5" s="1"/>
  <c r="AE64" i="1"/>
  <c r="AE66" i="1"/>
  <c r="AE45" i="1"/>
  <c r="I45" i="1" s="1"/>
  <c r="H32" i="5" s="1"/>
  <c r="AE62" i="1"/>
  <c r="AE46" i="1"/>
  <c r="I46" i="1" s="1"/>
  <c r="H33" i="5" s="1"/>
  <c r="AE50" i="1"/>
  <c r="AE36" i="1"/>
  <c r="I36" i="1" s="1"/>
  <c r="H23" i="5" s="1"/>
  <c r="AE47" i="1"/>
  <c r="I47" i="1" s="1"/>
  <c r="H34" i="5" s="1"/>
  <c r="AE51" i="1"/>
  <c r="G21" i="1" l="1"/>
  <c r="C42" i="17" s="1"/>
  <c r="G22" i="1"/>
  <c r="H4" i="21" s="1"/>
  <c r="F21" i="1"/>
  <c r="E4" i="21" s="1"/>
  <c r="F22" i="1"/>
  <c r="G4" i="21" s="1"/>
  <c r="H22" i="1"/>
  <c r="I4" i="21" s="1"/>
  <c r="F4" i="21" l="1"/>
  <c r="C44" i="17"/>
  <c r="C41" i="17"/>
  <c r="C43" i="17"/>
  <c r="C45" i="17"/>
  <c r="C46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Info:
U21/ U17 (Jungschützen/Junioren)
E/S=Elite / Senior
V=Veteran
SV=Seniorveteran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Ch. Zimmermann</author>
    <author>zimmermann</author>
  </authors>
  <commentList>
    <comment ref="C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Jahrgang nur 2stellig eintragen.
Beispiel: Jg 1979
Eingabe: 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Info:
U21/ U17 (Jungschützen/Junioren)
E/S=Elite / Senior
V=Veteran
SV=Seniorveteran</t>
        </r>
      </text>
    </comment>
  </commentList>
</comments>
</file>

<file path=xl/sharedStrings.xml><?xml version="1.0" encoding="utf-8"?>
<sst xmlns="http://schemas.openxmlformats.org/spreadsheetml/2006/main" count="385" uniqueCount="189">
  <si>
    <t>Abteilung Breitensport:</t>
  </si>
  <si>
    <t>www.lksv.ch</t>
  </si>
  <si>
    <t>Adresse</t>
  </si>
  <si>
    <t>PLZ / Ort</t>
  </si>
  <si>
    <t>Teilnehmer</t>
  </si>
  <si>
    <t>Name Vorname</t>
  </si>
  <si>
    <t>Jg</t>
  </si>
  <si>
    <t>J/V/SV</t>
  </si>
  <si>
    <t>Waffe</t>
  </si>
  <si>
    <t>Email:</t>
  </si>
  <si>
    <t>Bemerkung:</t>
  </si>
  <si>
    <t>Gewehr</t>
  </si>
  <si>
    <t>Stgw90</t>
  </si>
  <si>
    <t>Stagw</t>
  </si>
  <si>
    <t>FW</t>
  </si>
  <si>
    <t>Pistole</t>
  </si>
  <si>
    <t>keine</t>
  </si>
  <si>
    <t>Waffe wählen</t>
  </si>
  <si>
    <t>Verein:</t>
  </si>
  <si>
    <t>Name Vorname:</t>
  </si>
  <si>
    <t>Adresse:</t>
  </si>
  <si>
    <t>PLZ / Ort:</t>
  </si>
  <si>
    <t>Muster Hans</t>
  </si>
  <si>
    <t>Meier Sepp</t>
  </si>
  <si>
    <t>Kar</t>
  </si>
  <si>
    <t>6035 Perlen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</si>
  <si>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</si>
  <si>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</si>
  <si>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</si>
  <si>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</si>
  <si>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</si>
  <si>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</si>
  <si>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</si>
  <si>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Total</t>
  </si>
  <si>
    <t>Anweisung</t>
  </si>
  <si>
    <t>- Es kann nur auf den "grünen" Feldern geschrieben werden</t>
  </si>
  <si>
    <t>Termine</t>
  </si>
  <si>
    <t>- Einsenden per Email an: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</si>
  <si>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</si>
  <si>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</si>
  <si>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</si>
  <si>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</si>
  <si>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</si>
  <si>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</si>
  <si>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</si>
  <si>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</si>
  <si>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</si>
  <si>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</si>
  <si>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</si>
  <si>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Abrechnung</t>
  </si>
  <si>
    <t>Luzernerstich-Verantwortlicher im Verein</t>
  </si>
  <si>
    <t>Distanz auswählen</t>
  </si>
  <si>
    <t>Gewehr 300m</t>
  </si>
  <si>
    <t>Kleinkaliber 50m</t>
  </si>
  <si>
    <t>Pistole 25/50m</t>
  </si>
  <si>
    <t>Erhalten</t>
  </si>
  <si>
    <t>Vereinsnummer</t>
  </si>
  <si>
    <t>Verbrauch</t>
  </si>
  <si>
    <t>Fehlende Standblätter</t>
  </si>
  <si>
    <t>Verschrieben</t>
  </si>
  <si>
    <t>Abrechnung Doppelgelder</t>
  </si>
  <si>
    <t>Anspruch auf Auszeichnung</t>
  </si>
  <si>
    <t>Hauptdoppel à CHF 10.-</t>
  </si>
  <si>
    <t>fehlende Standblätter à CHF 4.-</t>
  </si>
  <si>
    <t>Nachdoppel à CHF 4.-</t>
  </si>
  <si>
    <t>Total zu Überweisen</t>
  </si>
  <si>
    <t>Stgw57/02</t>
  </si>
  <si>
    <t>Stgw57/03</t>
  </si>
  <si>
    <t>Kranzabzeichen</t>
  </si>
  <si>
    <t>Kranzkarte</t>
  </si>
  <si>
    <t>einfach</t>
  </si>
  <si>
    <t>dreifach</t>
  </si>
  <si>
    <t>fünffach</t>
  </si>
  <si>
    <t>-</t>
  </si>
  <si>
    <t>Auszeichnung</t>
  </si>
  <si>
    <t>Res. 1</t>
  </si>
  <si>
    <t>Res. 2</t>
  </si>
  <si>
    <t>Res. 3</t>
  </si>
  <si>
    <t>Res. 4</t>
  </si>
  <si>
    <t>Res. 5</t>
  </si>
  <si>
    <t>Anz. HD</t>
  </si>
  <si>
    <t>Anz. ND</t>
  </si>
  <si>
    <t>Auszeichnung wählen</t>
  </si>
  <si>
    <t>KK 1fach</t>
  </si>
  <si>
    <t>KK 3fach</t>
  </si>
  <si>
    <t>KK 5fach</t>
  </si>
  <si>
    <t>KA 3fach</t>
  </si>
  <si>
    <t>KA 1fach</t>
  </si>
  <si>
    <t>René Achermann</t>
  </si>
  <si>
    <t>Chef Luzernerstich</t>
  </si>
  <si>
    <t>Leutschentalstrasse 8</t>
  </si>
  <si>
    <t>6252 Dagmersellen</t>
  </si>
  <si>
    <t>Tel. P: 062 756 18 58</t>
  </si>
  <si>
    <t>E-Mail: rene.achermann@raonet.ch</t>
  </si>
  <si>
    <t>*</t>
  </si>
  <si>
    <t>Ressort Luzernerstich</t>
  </si>
  <si>
    <t>Vereinsnummer:</t>
  </si>
  <si>
    <t>Kranzkarte 1-fach</t>
  </si>
  <si>
    <t>Kranzkarte 3-fach</t>
  </si>
  <si>
    <t>Kranzkarte 5-fach</t>
  </si>
  <si>
    <t>Kranzabzeichen 1-fach</t>
  </si>
  <si>
    <t>Kranzabzeichen 3-fach</t>
  </si>
  <si>
    <t>Total Auszeichnungen</t>
  </si>
  <si>
    <t>Druckluftw. 10m</t>
  </si>
  <si>
    <t>Verein (Ort, Bezeichn.)</t>
  </si>
  <si>
    <t>Statistik Waffen</t>
  </si>
  <si>
    <t>Statistik Waffen (Anzahl)</t>
  </si>
  <si>
    <t>ZUSAMMENFASSUNG</t>
  </si>
  <si>
    <t>RESULTATE</t>
  </si>
  <si>
    <t>Total 5 Passen</t>
  </si>
  <si>
    <t>Hugentobler Hugo</t>
  </si>
  <si>
    <t>Meier Kevin</t>
  </si>
  <si>
    <t>Strasse 55</t>
  </si>
  <si>
    <t>Bahnhofstrasse 22</t>
  </si>
  <si>
    <t>Altes Haus 4</t>
  </si>
  <si>
    <t>Hauptstrasse 1</t>
  </si>
  <si>
    <t>6000 Luzern</t>
  </si>
  <si>
    <t>6030 Ebikon</t>
  </si>
  <si>
    <t>1.03.0.02.0XX</t>
  </si>
  <si>
    <t>Musterverein SG</t>
  </si>
  <si>
    <t>hans.muster@bluewin.ch</t>
  </si>
  <si>
    <t>Retour ungebraucht</t>
  </si>
  <si>
    <t>HÖCHSTRESULTATE</t>
  </si>
  <si>
    <t>LS RESULTATE</t>
  </si>
  <si>
    <t>HD</t>
  </si>
  <si>
    <t>ND</t>
  </si>
  <si>
    <t>KA 1</t>
  </si>
  <si>
    <t>KA 3</t>
  </si>
  <si>
    <t>KK 1</t>
  </si>
  <si>
    <t>KK 3</t>
  </si>
  <si>
    <t>KK 5</t>
  </si>
  <si>
    <t>Verein</t>
  </si>
  <si>
    <t>Abrechnungsformular für Luzernerstich</t>
  </si>
  <si>
    <t>Termin</t>
  </si>
  <si>
    <t>rene.achermann@raonet.ch</t>
  </si>
  <si>
    <t>- rot</t>
  </si>
  <si>
    <t>- Jahrgänge zweistellig eingeben (z.B. 65 anstelle von 1965)</t>
  </si>
  <si>
    <t>- Zuerst die Distanz angeben (so werden die richtigen Sportgeräte geladen)</t>
  </si>
  <si>
    <t>Betrag Total</t>
  </si>
  <si>
    <t>Kosten HD</t>
  </si>
  <si>
    <t>Kosten ND</t>
  </si>
  <si>
    <t>Fehlende Std-Blätter</t>
  </si>
  <si>
    <t>Std-Blätter bezogen</t>
  </si>
  <si>
    <t>LS RESULTATE - 5 beste Passen</t>
  </si>
  <si>
    <t>Name JB</t>
  </si>
  <si>
    <t>Abrechnung LKSV (nur für den Ressortchef)</t>
  </si>
  <si>
    <t>Distanz</t>
  </si>
  <si>
    <t>Freipistole</t>
  </si>
  <si>
    <t>Ord. Pistole</t>
  </si>
  <si>
    <t>G300</t>
  </si>
  <si>
    <t>KK-Gewehr</t>
  </si>
  <si>
    <t>Luftgewehr</t>
  </si>
  <si>
    <t>Sportpistole (SPK)</t>
  </si>
  <si>
    <t>Sportpist (SPK+SPG)</t>
  </si>
  <si>
    <t>Luftpistole</t>
  </si>
  <si>
    <t>- Diese Tabelle zuerst lokal auf der Festplatte speichern und dann ausfüllen.</t>
  </si>
  <si>
    <t>(Die Rechnung wird vom Kassier LKSV versandt)</t>
  </si>
  <si>
    <t>sind zum ausdrucken geeignet, z.B für die Jahresmeisterschat</t>
  </si>
  <si>
    <t>- Falls mehr als 40 Teilnehmer aus einem Verein am Wettkampf mitmachen, so eine zweite</t>
  </si>
  <si>
    <t xml:space="preserve">  Exceldatei ausfüllen.</t>
  </si>
  <si>
    <t>300m</t>
  </si>
  <si>
    <t>50m</t>
  </si>
  <si>
    <t>25m</t>
  </si>
  <si>
    <t>10m</t>
  </si>
  <si>
    <t>Junior Max</t>
  </si>
  <si>
    <t>Luzernerstrasse 1</t>
  </si>
  <si>
    <t xml:space="preserve">* Abrechnung und Standblätter bis 26. Oktober an obenstehende Adresse zurücksenden </t>
  </si>
  <si>
    <t>Ausz. 1</t>
  </si>
  <si>
    <t>Ausz. 2</t>
  </si>
  <si>
    <t>Ausz. 3</t>
  </si>
  <si>
    <t>Ausz. 4</t>
  </si>
  <si>
    <t>Ausz. 5</t>
  </si>
  <si>
    <t>Total Ausz</t>
  </si>
  <si>
    <t>Limiten</t>
  </si>
  <si>
    <t>E/S</t>
  </si>
  <si>
    <t>V</t>
  </si>
  <si>
    <t>SV</t>
  </si>
  <si>
    <t>LimiteAusz</t>
  </si>
  <si>
    <t>Datentabelle</t>
  </si>
  <si>
    <t>Limite</t>
  </si>
  <si>
    <t>Zusammengesetzt</t>
  </si>
  <si>
    <t>Min Ausz.</t>
  </si>
  <si>
    <t>ID</t>
  </si>
  <si>
    <t>Auswahl zusammengesetzt</t>
  </si>
  <si>
    <t>Waffenart</t>
  </si>
  <si>
    <t>U17</t>
  </si>
  <si>
    <t>U21</t>
  </si>
  <si>
    <t>23. Oktober</t>
  </si>
  <si>
    <t>*Abrechnung und Standblätter bis 22. Oktober an obenstehende Adresse zurücksenden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</si>
</sst>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807]d/\ mmmm\ yyyy;@"/>
  </numFmts>
  <fonts count="6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20"/>
      <color indexed="9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6"/>
      <name val="Verdana"/>
      <family val="2"/>
    </font>
    <font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5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name val="Verdan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3" fillId="0" borderId="0" xfId="0" applyFont="1"/>
    <xf numFmtId="0" fontId="4" fillId="0" borderId="0" xfId="0" applyFont="1"/>
    <xf numFmtId="0" fontId="11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Fill="1" applyBorder="1"/>
    <xf numFmtId="0" fontId="15" fillId="0" borderId="0" xfId="0" applyFont="1" applyFill="1" applyBorder="1"/>
    <xf numFmtId="0" fontId="19" fillId="0" borderId="0" xfId="0" applyFont="1"/>
    <xf numFmtId="0" fontId="11" fillId="2" borderId="0" xfId="0" applyFont="1" applyFill="1" applyProtection="1">
      <protection locked="0"/>
    </xf>
    <xf numFmtId="0" fontId="1" fillId="0" borderId="0" xfId="0" applyFont="1" applyProtection="1"/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Border="1" applyAlignment="1">
      <alignment horizontal="right"/>
    </xf>
    <xf numFmtId="0" fontId="18" fillId="0" borderId="0" xfId="0" applyFont="1" applyProtection="1"/>
    <xf numFmtId="0" fontId="18" fillId="0" borderId="0" xfId="0" applyFont="1"/>
    <xf numFmtId="0" fontId="23" fillId="0" borderId="0" xfId="0" applyFont="1" applyProtection="1"/>
    <xf numFmtId="0" fontId="23" fillId="0" borderId="0" xfId="0" applyFont="1"/>
    <xf numFmtId="0" fontId="24" fillId="0" borderId="0" xfId="0" applyFont="1" applyProtection="1"/>
    <xf numFmtId="0" fontId="24" fillId="0" borderId="0" xfId="0" applyFont="1"/>
    <xf numFmtId="0" fontId="12" fillId="0" borderId="0" xfId="0" applyFont="1" applyBorder="1"/>
    <xf numFmtId="0" fontId="29" fillId="0" borderId="0" xfId="0" applyFont="1" applyBorder="1" applyProtection="1"/>
    <xf numFmtId="0" fontId="29" fillId="0" borderId="0" xfId="0" applyFont="1" applyBorder="1"/>
    <xf numFmtId="0" fontId="30" fillId="0" borderId="0" xfId="0" applyFont="1"/>
    <xf numFmtId="164" fontId="0" fillId="0" borderId="0" xfId="0" applyNumberForma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quotePrefix="1"/>
    <xf numFmtId="0" fontId="22" fillId="0" borderId="0" xfId="1" applyAlignment="1" applyProtection="1"/>
    <xf numFmtId="0" fontId="19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0" fillId="0" borderId="0" xfId="0" applyFont="1"/>
    <xf numFmtId="0" fontId="31" fillId="0" borderId="0" xfId="0" applyFont="1" applyFill="1" applyBorder="1"/>
    <xf numFmtId="0" fontId="52" fillId="0" borderId="0" xfId="0" applyFont="1" applyFill="1" applyBorder="1"/>
    <xf numFmtId="0" fontId="53" fillId="0" borderId="0" xfId="0" applyFont="1"/>
    <xf numFmtId="0" fontId="32" fillId="0" borderId="0" xfId="0" applyFont="1" applyAlignment="1">
      <alignment vertical="center"/>
    </xf>
    <xf numFmtId="49" fontId="54" fillId="0" borderId="0" xfId="0" applyNumberFormat="1" applyFont="1" applyAlignment="1">
      <alignment horizontal="left" vertical="center" indent="1"/>
    </xf>
    <xf numFmtId="49" fontId="55" fillId="0" borderId="0" xfId="0" applyNumberFormat="1" applyFont="1" applyAlignment="1">
      <alignment horizontal="left" vertical="center" indent="1"/>
    </xf>
    <xf numFmtId="0" fontId="11" fillId="0" borderId="2" xfId="0" applyFont="1" applyBorder="1"/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6" xfId="0" applyFont="1" applyBorder="1"/>
    <xf numFmtId="0" fontId="19" fillId="0" borderId="5" xfId="0" applyFont="1" applyBorder="1"/>
    <xf numFmtId="43" fontId="11" fillId="0" borderId="7" xfId="2" applyFont="1" applyFill="1" applyBorder="1"/>
    <xf numFmtId="0" fontId="11" fillId="0" borderId="3" xfId="0" applyFont="1" applyBorder="1"/>
    <xf numFmtId="43" fontId="11" fillId="0" borderId="8" xfId="2" applyFont="1" applyFill="1" applyBorder="1"/>
    <xf numFmtId="0" fontId="19" fillId="0" borderId="4" xfId="0" applyFont="1" applyBorder="1"/>
    <xf numFmtId="0" fontId="54" fillId="0" borderId="9" xfId="0" applyFont="1" applyBorder="1"/>
    <xf numFmtId="43" fontId="54" fillId="0" borderId="10" xfId="2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Alignment="1">
      <alignment readingOrder="1"/>
    </xf>
    <xf numFmtId="49" fontId="54" fillId="0" borderId="0" xfId="0" applyNumberFormat="1" applyFont="1" applyAlignment="1">
      <alignment vertical="center"/>
    </xf>
    <xf numFmtId="0" fontId="52" fillId="0" borderId="5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1" fontId="53" fillId="2" borderId="6" xfId="1" applyNumberFormat="1" applyFont="1" applyFill="1" applyBorder="1" applyAlignment="1" applyProtection="1">
      <alignment horizontal="center" vertical="center"/>
      <protection locked="0"/>
    </xf>
    <xf numFmtId="1" fontId="53" fillId="2" borderId="8" xfId="1" applyNumberFormat="1" applyFont="1" applyFill="1" applyBorder="1" applyAlignment="1" applyProtection="1">
      <alignment horizontal="center" vertical="center"/>
      <protection locked="0"/>
    </xf>
    <xf numFmtId="1" fontId="5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1" fontId="53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Border="1"/>
    <xf numFmtId="1" fontId="11" fillId="0" borderId="3" xfId="0" applyNumberFormat="1" applyFont="1" applyBorder="1"/>
    <xf numFmtId="1" fontId="53" fillId="2" borderId="9" xfId="1" applyNumberFormat="1" applyFont="1" applyFill="1" applyBorder="1" applyAlignment="1" applyProtection="1">
      <alignment horizontal="center" vertical="center"/>
      <protection locked="0"/>
    </xf>
    <xf numFmtId="1" fontId="53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1" fontId="56" fillId="2" borderId="9" xfId="1" applyNumberFormat="1" applyFont="1" applyFill="1" applyBorder="1" applyAlignment="1" applyProtection="1">
      <alignment horizontal="center" vertical="center"/>
      <protection locked="0"/>
    </xf>
    <xf numFmtId="1" fontId="56" fillId="2" borderId="9" xfId="0" applyNumberFormat="1" applyFont="1" applyFill="1" applyBorder="1" applyAlignment="1" applyProtection="1">
      <alignment horizontal="center" vertical="center"/>
      <protection locked="0"/>
    </xf>
    <xf numFmtId="1" fontId="56" fillId="2" borderId="10" xfId="1" applyNumberFormat="1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19" fillId="0" borderId="0" xfId="0" applyFont="1" applyBorder="1"/>
    <xf numFmtId="0" fontId="19" fillId="0" borderId="0" xfId="0" applyFont="1" applyProtection="1"/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vertical="center"/>
      <protection locked="0"/>
    </xf>
    <xf numFmtId="1" fontId="56" fillId="3" borderId="12" xfId="0" applyNumberFormat="1" applyFont="1" applyFill="1" applyBorder="1" applyAlignment="1" applyProtection="1">
      <alignment horizontal="center" vertical="center"/>
      <protection locked="0"/>
    </xf>
    <xf numFmtId="1" fontId="56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19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22" fillId="2" borderId="0" xfId="1" applyFill="1" applyAlignment="1" applyProtection="1">
      <protection locked="0"/>
    </xf>
    <xf numFmtId="1" fontId="11" fillId="0" borderId="0" xfId="0" applyNumberFormat="1" applyFont="1" applyFill="1" applyProtection="1"/>
    <xf numFmtId="0" fontId="57" fillId="0" borderId="0" xfId="0" applyFont="1"/>
    <xf numFmtId="0" fontId="19" fillId="0" borderId="0" xfId="0" quotePrefix="1" applyFont="1"/>
    <xf numFmtId="0" fontId="58" fillId="0" borderId="0" xfId="0" applyFont="1" applyFill="1" applyBorder="1" applyProtection="1"/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58" fillId="0" borderId="0" xfId="0" applyFont="1"/>
    <xf numFmtId="0" fontId="59" fillId="0" borderId="0" xfId="0" applyFont="1" applyFill="1" applyBorder="1"/>
    <xf numFmtId="0" fontId="58" fillId="0" borderId="0" xfId="0" applyFont="1" applyFill="1" applyBorder="1" applyAlignment="1" applyProtection="1">
      <alignment horizontal="center"/>
    </xf>
    <xf numFmtId="0" fontId="60" fillId="0" borderId="0" xfId="0" applyFont="1"/>
    <xf numFmtId="0" fontId="58" fillId="0" borderId="0" xfId="0" applyFont="1" applyProtection="1"/>
    <xf numFmtId="0" fontId="59" fillId="0" borderId="0" xfId="0" applyFont="1" applyFill="1" applyBorder="1" applyProtection="1"/>
    <xf numFmtId="0" fontId="60" fillId="0" borderId="0" xfId="0" applyFont="1" applyProtection="1"/>
    <xf numFmtId="0" fontId="0" fillId="2" borderId="1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vertical="center"/>
      <protection locked="0"/>
    </xf>
    <xf numFmtId="0" fontId="53" fillId="0" borderId="0" xfId="0" applyFont="1" applyAlignment="1"/>
    <xf numFmtId="0" fontId="53" fillId="0" borderId="0" xfId="0" applyFont="1" applyAlignment="1">
      <alignment horizontal="center"/>
    </xf>
    <xf numFmtId="0" fontId="53" fillId="0" borderId="0" xfId="0" applyFont="1" applyFill="1" applyBorder="1"/>
    <xf numFmtId="0" fontId="57" fillId="0" borderId="0" xfId="0" applyFont="1" applyProtection="1"/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1" fillId="0" borderId="0" xfId="0" applyFont="1" applyFill="1" applyProtection="1">
      <protection hidden="1"/>
    </xf>
    <xf numFmtId="49" fontId="54" fillId="0" borderId="0" xfId="0" applyNumberFormat="1" applyFont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Border="1" applyProtection="1">
      <protection hidden="1"/>
    </xf>
    <xf numFmtId="0" fontId="18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16" fillId="0" borderId="1" xfId="0" applyFont="1" applyBorder="1" applyProtection="1">
      <protection hidden="1"/>
    </xf>
    <xf numFmtId="0" fontId="20" fillId="0" borderId="1" xfId="0" applyFont="1" applyBorder="1" applyProtection="1">
      <protection hidden="1"/>
    </xf>
    <xf numFmtId="0" fontId="20" fillId="0" borderId="1" xfId="0" applyFont="1" applyBorder="1" applyAlignment="1" applyProtection="1">
      <alignment wrapText="1"/>
      <protection hidden="1"/>
    </xf>
    <xf numFmtId="0" fontId="16" fillId="0" borderId="1" xfId="0" applyFont="1" applyBorder="1" applyAlignment="1" applyProtection="1">
      <alignment horizontal="right"/>
      <protection hidden="1"/>
    </xf>
    <xf numFmtId="0" fontId="20" fillId="0" borderId="1" xfId="0" applyFont="1" applyBorder="1" applyAlignment="1" applyProtection="1">
      <alignment horizontal="right"/>
      <protection hidden="1"/>
    </xf>
    <xf numFmtId="0" fontId="21" fillId="0" borderId="1" xfId="0" applyFont="1" applyBorder="1" applyProtection="1">
      <protection hidden="1"/>
    </xf>
    <xf numFmtId="0" fontId="25" fillId="0" borderId="1" xfId="0" applyFont="1" applyFill="1" applyBorder="1" applyProtection="1">
      <protection hidden="1"/>
    </xf>
    <xf numFmtId="0" fontId="33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14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Fill="1" applyProtection="1">
      <protection locked="0" hidden="1"/>
    </xf>
    <xf numFmtId="0" fontId="0" fillId="0" borderId="0" xfId="0" applyFont="1" applyProtection="1">
      <protection hidden="1"/>
    </xf>
    <xf numFmtId="1" fontId="11" fillId="0" borderId="0" xfId="0" applyNumberFormat="1" applyFont="1" applyBorder="1" applyProtection="1">
      <protection hidden="1"/>
    </xf>
    <xf numFmtId="0" fontId="19" fillId="0" borderId="0" xfId="0" applyFont="1" applyBorder="1" applyProtection="1">
      <protection hidden="1"/>
    </xf>
    <xf numFmtId="43" fontId="1" fillId="0" borderId="0" xfId="2" applyFont="1" applyFill="1" applyProtection="1">
      <protection hidden="1"/>
    </xf>
    <xf numFmtId="0" fontId="54" fillId="0" borderId="0" xfId="0" applyFont="1" applyBorder="1" applyProtection="1">
      <protection hidden="1"/>
    </xf>
    <xf numFmtId="43" fontId="11" fillId="0" borderId="0" xfId="2" applyFont="1" applyFill="1" applyBorder="1" applyProtection="1">
      <protection hidden="1"/>
    </xf>
    <xf numFmtId="49" fontId="55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34" fillId="0" borderId="0" xfId="0" applyFont="1" applyFill="1" applyProtection="1">
      <protection locked="0" hidden="1"/>
    </xf>
    <xf numFmtId="0" fontId="34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57" fillId="0" borderId="0" xfId="0" applyFont="1" applyFill="1" applyProtection="1">
      <protection hidden="1"/>
    </xf>
    <xf numFmtId="0" fontId="57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Fill="1" applyProtection="1"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58" fillId="0" borderId="0" xfId="0" applyFont="1" applyFill="1" applyProtection="1">
      <protection locked="0" hidden="1"/>
    </xf>
    <xf numFmtId="0" fontId="58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locked="0"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13" fillId="0" borderId="2" xfId="0" applyFont="1" applyBorder="1" applyProtection="1">
      <protection hidden="1"/>
    </xf>
    <xf numFmtId="0" fontId="0" fillId="0" borderId="19" xfId="0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18" fillId="0" borderId="0" xfId="0" applyFont="1" applyFill="1" applyBorder="1" applyProtection="1"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13" fillId="0" borderId="0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Alignment="1" applyProtection="1">
      <protection hidden="1"/>
    </xf>
    <xf numFmtId="0" fontId="36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53" fillId="0" borderId="0" xfId="0" applyFont="1" applyProtection="1">
      <protection hidden="1"/>
    </xf>
    <xf numFmtId="0" fontId="58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0" fontId="41" fillId="0" borderId="0" xfId="0" applyFont="1" applyProtection="1">
      <protection hidden="1"/>
    </xf>
    <xf numFmtId="0" fontId="61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43" fillId="0" borderId="0" xfId="0" applyFont="1" applyProtection="1">
      <protection hidden="1"/>
    </xf>
    <xf numFmtId="0" fontId="62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46" fillId="0" borderId="1" xfId="0" applyFont="1" applyBorder="1" applyProtection="1">
      <protection hidden="1"/>
    </xf>
    <xf numFmtId="0" fontId="47" fillId="0" borderId="1" xfId="0" applyFont="1" applyBorder="1" applyProtection="1">
      <protection hidden="1"/>
    </xf>
    <xf numFmtId="0" fontId="46" fillId="0" borderId="1" xfId="0" applyFont="1" applyBorder="1" applyAlignment="1" applyProtection="1">
      <alignment horizontal="right"/>
      <protection hidden="1"/>
    </xf>
    <xf numFmtId="0" fontId="48" fillId="0" borderId="1" xfId="0" applyFont="1" applyBorder="1" applyProtection="1">
      <protection hidden="1"/>
    </xf>
    <xf numFmtId="0" fontId="47" fillId="0" borderId="0" xfId="0" applyFont="1" applyBorder="1" applyProtection="1">
      <protection hidden="1"/>
    </xf>
    <xf numFmtId="0" fontId="63" fillId="0" borderId="0" xfId="0" applyFont="1" applyBorder="1" applyProtection="1">
      <protection hidden="1"/>
    </xf>
    <xf numFmtId="0" fontId="49" fillId="0" borderId="0" xfId="0" applyFont="1" applyProtection="1">
      <protection hidden="1"/>
    </xf>
    <xf numFmtId="0" fontId="45" fillId="2" borderId="0" xfId="0" applyFont="1" applyFill="1" applyProtection="1">
      <protection locked="0" hidden="1"/>
    </xf>
    <xf numFmtId="0" fontId="36" fillId="2" borderId="0" xfId="0" applyFont="1" applyFill="1" applyProtection="1">
      <protection locked="0" hidden="1"/>
    </xf>
    <xf numFmtId="1" fontId="45" fillId="0" borderId="0" xfId="0" applyNumberFormat="1" applyFont="1" applyFill="1" applyProtection="1">
      <protection hidden="1"/>
    </xf>
    <xf numFmtId="0" fontId="50" fillId="0" borderId="0" xfId="0" applyFont="1" applyFill="1" applyBorder="1" applyProtection="1">
      <protection hidden="1"/>
    </xf>
    <xf numFmtId="0" fontId="45" fillId="0" borderId="0" xfId="0" applyFont="1" applyFill="1" applyProtection="1">
      <protection hidden="1"/>
    </xf>
    <xf numFmtId="0" fontId="36" fillId="0" borderId="0" xfId="0" applyFont="1" applyFill="1" applyProtection="1">
      <protection hidden="1"/>
    </xf>
    <xf numFmtId="1" fontId="45" fillId="0" borderId="2" xfId="0" applyNumberFormat="1" applyFont="1" applyBorder="1" applyProtection="1">
      <protection hidden="1"/>
    </xf>
    <xf numFmtId="0" fontId="45" fillId="0" borderId="5" xfId="0" applyFont="1" applyBorder="1" applyProtection="1">
      <protection hidden="1"/>
    </xf>
    <xf numFmtId="43" fontId="45" fillId="0" borderId="7" xfId="2" applyFont="1" applyFill="1" applyBorder="1" applyProtection="1">
      <protection hidden="1"/>
    </xf>
    <xf numFmtId="0" fontId="45" fillId="0" borderId="2" xfId="0" applyFont="1" applyBorder="1" applyProtection="1">
      <protection hidden="1"/>
    </xf>
    <xf numFmtId="0" fontId="45" fillId="0" borderId="5" xfId="0" applyFont="1" applyFill="1" applyBorder="1" applyAlignment="1" applyProtection="1">
      <alignment horizontal="center"/>
      <protection hidden="1"/>
    </xf>
    <xf numFmtId="0" fontId="45" fillId="0" borderId="7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1" fontId="45" fillId="0" borderId="3" xfId="0" applyNumberFormat="1" applyFont="1" applyBorder="1" applyProtection="1">
      <protection hidden="1"/>
    </xf>
    <xf numFmtId="0" fontId="45" fillId="0" borderId="6" xfId="0" applyFont="1" applyBorder="1" applyProtection="1">
      <protection hidden="1"/>
    </xf>
    <xf numFmtId="43" fontId="45" fillId="0" borderId="8" xfId="2" applyFont="1" applyFill="1" applyBorder="1" applyProtection="1">
      <protection hidden="1"/>
    </xf>
    <xf numFmtId="0" fontId="45" fillId="0" borderId="3" xfId="0" applyFont="1" applyFill="1" applyBorder="1" applyProtection="1">
      <protection hidden="1"/>
    </xf>
    <xf numFmtId="0" fontId="45" fillId="0" borderId="6" xfId="0" applyFont="1" applyFill="1" applyBorder="1" applyAlignment="1" applyProtection="1">
      <alignment horizontal="center"/>
      <protection hidden="1"/>
    </xf>
    <xf numFmtId="0" fontId="45" fillId="0" borderId="8" xfId="0" applyFont="1" applyFill="1" applyBorder="1" applyAlignment="1" applyProtection="1">
      <alignment horizontal="center"/>
      <protection hidden="1"/>
    </xf>
    <xf numFmtId="0" fontId="45" fillId="0" borderId="3" xfId="0" applyFont="1" applyBorder="1" applyProtection="1">
      <protection hidden="1"/>
    </xf>
    <xf numFmtId="0" fontId="45" fillId="0" borderId="4" xfId="0" applyFont="1" applyFill="1" applyBorder="1" applyProtection="1">
      <protection hidden="1"/>
    </xf>
    <xf numFmtId="0" fontId="45" fillId="0" borderId="9" xfId="0" applyFont="1" applyFill="1" applyBorder="1" applyAlignment="1" applyProtection="1">
      <alignment horizontal="center"/>
      <protection hidden="1"/>
    </xf>
    <xf numFmtId="0" fontId="45" fillId="0" borderId="10" xfId="0" applyFont="1" applyFill="1" applyBorder="1" applyAlignment="1" applyProtection="1">
      <alignment horizontal="center"/>
      <protection hidden="1"/>
    </xf>
    <xf numFmtId="0" fontId="45" fillId="0" borderId="4" xfId="0" applyFont="1" applyBorder="1" applyProtection="1">
      <protection hidden="1"/>
    </xf>
    <xf numFmtId="0" fontId="54" fillId="0" borderId="9" xfId="0" applyFont="1" applyBorder="1" applyProtection="1">
      <protection hidden="1"/>
    </xf>
    <xf numFmtId="43" fontId="54" fillId="0" borderId="10" xfId="2" applyFont="1" applyFill="1" applyBorder="1" applyProtection="1">
      <protection hidden="1"/>
    </xf>
    <xf numFmtId="49" fontId="54" fillId="0" borderId="0" xfId="0" applyNumberFormat="1" applyFont="1" applyAlignment="1" applyProtection="1">
      <alignment vertical="center"/>
      <protection hidden="1"/>
    </xf>
    <xf numFmtId="0" fontId="45" fillId="0" borderId="0" xfId="0" applyFont="1" applyAlignment="1" applyProtection="1">
      <alignment readingOrder="1"/>
      <protection hidden="1"/>
    </xf>
    <xf numFmtId="49" fontId="54" fillId="0" borderId="0" xfId="0" applyNumberFormat="1" applyFont="1" applyAlignment="1" applyProtection="1">
      <alignment horizontal="left" vertical="center" indent="1"/>
      <protection hidden="1"/>
    </xf>
    <xf numFmtId="49" fontId="55" fillId="0" borderId="0" xfId="0" applyNumberFormat="1" applyFont="1" applyAlignment="1" applyProtection="1">
      <alignment horizontal="left" vertical="center" indent="1"/>
      <protection hidden="1"/>
    </xf>
    <xf numFmtId="0" fontId="36" fillId="0" borderId="2" xfId="0" applyFont="1" applyBorder="1" applyProtection="1">
      <protection hidden="1"/>
    </xf>
    <xf numFmtId="0" fontId="51" fillId="0" borderId="5" xfId="0" applyFont="1" applyBorder="1" applyProtection="1">
      <protection hidden="1"/>
    </xf>
    <xf numFmtId="0" fontId="51" fillId="0" borderId="5" xfId="0" applyFont="1" applyBorder="1" applyAlignment="1" applyProtection="1">
      <alignment horizontal="center"/>
      <protection hidden="1"/>
    </xf>
    <xf numFmtId="0" fontId="52" fillId="0" borderId="5" xfId="0" applyFont="1" applyBorder="1" applyAlignment="1" applyProtection="1">
      <alignment horizontal="center"/>
      <protection hidden="1"/>
    </xf>
    <xf numFmtId="0" fontId="52" fillId="0" borderId="7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36" fillId="0" borderId="3" xfId="0" applyFont="1" applyBorder="1" applyProtection="1">
      <protection hidden="1"/>
    </xf>
    <xf numFmtId="0" fontId="45" fillId="2" borderId="6" xfId="0" applyFont="1" applyFill="1" applyBorder="1" applyAlignment="1" applyProtection="1">
      <alignment vertical="center"/>
      <protection locked="0" hidden="1"/>
    </xf>
    <xf numFmtId="0" fontId="36" fillId="2" borderId="6" xfId="0" applyFont="1" applyFill="1" applyBorder="1" applyAlignment="1" applyProtection="1">
      <alignment horizontal="center" vertical="center"/>
      <protection locked="0" hidden="1"/>
    </xf>
    <xf numFmtId="0" fontId="36" fillId="2" borderId="6" xfId="0" applyFont="1" applyFill="1" applyBorder="1" applyAlignment="1" applyProtection="1">
      <alignment horizontal="center" vertical="center"/>
      <protection hidden="1"/>
    </xf>
    <xf numFmtId="0" fontId="36" fillId="2" borderId="6" xfId="0" applyFont="1" applyFill="1" applyBorder="1" applyAlignment="1" applyProtection="1">
      <alignment vertical="center"/>
      <protection locked="0" hidden="1"/>
    </xf>
    <xf numFmtId="0" fontId="36" fillId="2" borderId="14" xfId="0" applyFont="1" applyFill="1" applyBorder="1" applyAlignment="1" applyProtection="1">
      <alignment vertical="center"/>
      <protection locked="0" hidden="1"/>
    </xf>
    <xf numFmtId="0" fontId="45" fillId="2" borderId="16" xfId="0" applyFont="1" applyFill="1" applyBorder="1" applyAlignment="1" applyProtection="1">
      <alignment vertical="center"/>
      <protection hidden="1"/>
    </xf>
    <xf numFmtId="1" fontId="53" fillId="2" borderId="6" xfId="1" applyNumberFormat="1" applyFont="1" applyFill="1" applyBorder="1" applyAlignment="1" applyProtection="1">
      <alignment horizontal="center" vertical="center"/>
      <protection locked="0" hidden="1"/>
    </xf>
    <xf numFmtId="1" fontId="53" fillId="2" borderId="6" xfId="1" applyNumberFormat="1" applyFont="1" applyFill="1" applyBorder="1" applyAlignment="1" applyProtection="1">
      <alignment horizontal="center" vertical="center"/>
      <protection hidden="1"/>
    </xf>
    <xf numFmtId="1" fontId="53" fillId="2" borderId="8" xfId="1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/>
      <protection hidden="1"/>
    </xf>
    <xf numFmtId="1" fontId="53" fillId="2" borderId="6" xfId="0" applyNumberFormat="1" applyFont="1" applyFill="1" applyBorder="1" applyAlignment="1" applyProtection="1">
      <alignment horizontal="center" vertical="center"/>
      <protection locked="0" hidden="1"/>
    </xf>
    <xf numFmtId="0" fontId="36" fillId="2" borderId="14" xfId="0" applyFont="1" applyFill="1" applyBorder="1" applyAlignment="1" applyProtection="1">
      <alignment horizontal="center" vertical="center"/>
      <protection locked="0" hidden="1"/>
    </xf>
    <xf numFmtId="0" fontId="36" fillId="2" borderId="15" xfId="0" applyFont="1" applyFill="1" applyBorder="1" applyAlignment="1" applyProtection="1">
      <alignment horizontal="center" vertical="center"/>
      <protection locked="0" hidden="1"/>
    </xf>
    <xf numFmtId="1" fontId="53" fillId="2" borderId="9" xfId="0" applyNumberFormat="1" applyFont="1" applyFill="1" applyBorder="1" applyAlignment="1" applyProtection="1">
      <alignment horizontal="center" vertical="center"/>
      <protection locked="0" hidden="1"/>
    </xf>
    <xf numFmtId="1" fontId="53" fillId="2" borderId="9" xfId="1" applyNumberFormat="1" applyFont="1" applyFill="1" applyBorder="1" applyAlignment="1" applyProtection="1">
      <alignment horizontal="center" vertical="center"/>
      <protection hidden="1"/>
    </xf>
    <xf numFmtId="1" fontId="53" fillId="2" borderId="10" xfId="1" applyNumberFormat="1" applyFont="1" applyFill="1" applyBorder="1" applyAlignment="1" applyProtection="1">
      <alignment horizontal="center" vertical="center"/>
      <protection hidden="1"/>
    </xf>
    <xf numFmtId="0" fontId="49" fillId="3" borderId="11" xfId="0" applyFont="1" applyFill="1" applyBorder="1" applyAlignment="1" applyProtection="1">
      <alignment vertical="center"/>
      <protection locked="0" hidden="1"/>
    </xf>
    <xf numFmtId="0" fontId="49" fillId="3" borderId="12" xfId="0" applyFont="1" applyFill="1" applyBorder="1" applyAlignment="1" applyProtection="1">
      <alignment horizontal="center" vertical="center"/>
      <protection locked="0" hidden="1"/>
    </xf>
    <xf numFmtId="0" fontId="49" fillId="3" borderId="12" xfId="0" applyFont="1" applyFill="1" applyBorder="1" applyAlignment="1" applyProtection="1">
      <alignment horizontal="center" vertical="center"/>
      <protection hidden="1"/>
    </xf>
    <xf numFmtId="0" fontId="49" fillId="3" borderId="12" xfId="0" applyFont="1" applyFill="1" applyBorder="1" applyAlignment="1" applyProtection="1">
      <alignment vertical="center"/>
      <protection locked="0" hidden="1"/>
    </xf>
    <xf numFmtId="1" fontId="56" fillId="3" borderId="12" xfId="0" applyNumberFormat="1" applyFont="1" applyFill="1" applyBorder="1" applyAlignment="1" applyProtection="1">
      <alignment horizontal="center" vertical="center"/>
      <protection locked="0" hidden="1"/>
    </xf>
    <xf numFmtId="1" fontId="56" fillId="3" borderId="20" xfId="0" applyNumberFormat="1" applyFont="1" applyFill="1" applyBorder="1" applyAlignment="1" applyProtection="1">
      <alignment horizontal="center" vertical="center"/>
      <protection locked="0" hidden="1"/>
    </xf>
    <xf numFmtId="1" fontId="56" fillId="2" borderId="21" xfId="1" applyNumberFormat="1" applyFont="1" applyFill="1" applyBorder="1" applyAlignment="1" applyProtection="1">
      <alignment horizontal="center" vertical="center"/>
      <protection hidden="1"/>
    </xf>
    <xf numFmtId="1" fontId="56" fillId="2" borderId="21" xfId="0" applyNumberFormat="1" applyFont="1" applyFill="1" applyBorder="1" applyAlignment="1" applyProtection="1">
      <alignment horizontal="center" vertical="center"/>
      <protection hidden="1"/>
    </xf>
    <xf numFmtId="1" fontId="56" fillId="2" borderId="22" xfId="1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58" fillId="0" borderId="0" xfId="0" applyFont="1" applyBorder="1" applyProtection="1">
      <protection hidden="1"/>
    </xf>
    <xf numFmtId="0" fontId="45" fillId="0" borderId="0" xfId="0" applyFont="1" applyBorder="1" applyProtection="1">
      <protection hidden="1"/>
    </xf>
    <xf numFmtId="0" fontId="58" fillId="0" borderId="0" xfId="0" applyFont="1" applyFill="1" applyBorder="1" applyProtection="1">
      <protection hidden="1"/>
    </xf>
    <xf numFmtId="0" fontId="36" fillId="0" borderId="0" xfId="0" applyFont="1" applyFill="1" applyBorder="1" applyProtection="1">
      <protection hidden="1"/>
    </xf>
    <xf numFmtId="0" fontId="45" fillId="0" borderId="0" xfId="0" applyFont="1" applyFill="1" applyBorder="1" applyProtection="1">
      <protection hidden="1"/>
    </xf>
    <xf numFmtId="0" fontId="57" fillId="0" borderId="0" xfId="0" applyFont="1" applyAlignment="1" applyProtection="1">
      <alignment horizontal="center"/>
      <protection hidden="1"/>
    </xf>
    <xf numFmtId="0" fontId="64" fillId="0" borderId="0" xfId="0" applyFont="1" applyProtection="1">
      <protection hidden="1"/>
    </xf>
    <xf numFmtId="0" fontId="64" fillId="0" borderId="0" xfId="0" applyFont="1" applyAlignment="1" applyProtection="1">
      <alignment horizontal="center"/>
      <protection hidden="1"/>
    </xf>
    <xf numFmtId="0" fontId="65" fillId="0" borderId="0" xfId="0" applyFont="1" applyProtection="1">
      <protection hidden="1"/>
    </xf>
    <xf numFmtId="0" fontId="65" fillId="0" borderId="0" xfId="0" applyFont="1" applyAlignment="1" applyProtection="1">
      <alignment horizontal="center"/>
      <protection hidden="1"/>
    </xf>
    <xf numFmtId="0" fontId="66" fillId="0" borderId="0" xfId="0" applyFont="1" applyBorder="1" applyProtection="1"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54" fillId="0" borderId="0" xfId="0" applyFont="1" applyFill="1" applyBorder="1" applyProtection="1">
      <protection hidden="1"/>
    </xf>
    <xf numFmtId="0" fontId="67" fillId="0" borderId="0" xfId="0" applyFont="1" applyProtection="1">
      <protection hidden="1"/>
    </xf>
    <xf numFmtId="0" fontId="57" fillId="0" borderId="0" xfId="0" applyFont="1" applyFill="1" applyProtection="1">
      <protection locked="0" hidden="1"/>
    </xf>
    <xf numFmtId="0" fontId="57" fillId="0" borderId="0" xfId="0" applyFont="1" applyProtection="1">
      <protection locked="0" hidden="1"/>
    </xf>
    <xf numFmtId="0" fontId="36" fillId="0" borderId="23" xfId="0" applyFont="1" applyBorder="1" applyProtection="1">
      <protection hidden="1"/>
    </xf>
    <xf numFmtId="0" fontId="45" fillId="2" borderId="24" xfId="0" applyFont="1" applyFill="1" applyBorder="1" applyAlignment="1" applyProtection="1">
      <alignment vertical="center"/>
      <protection locked="0" hidden="1"/>
    </xf>
    <xf numFmtId="0" fontId="49" fillId="0" borderId="25" xfId="0" applyFont="1" applyBorder="1" applyProtection="1">
      <protection hidden="1"/>
    </xf>
    <xf numFmtId="0" fontId="1" fillId="2" borderId="6" xfId="0" applyFont="1" applyFill="1" applyBorder="1" applyAlignment="1" applyProtection="1">
      <alignment vertical="center"/>
      <protection locked="0" hidden="1"/>
    </xf>
    <xf numFmtId="164" fontId="1" fillId="0" borderId="0" xfId="0" quotePrefix="1" applyNumberFormat="1" applyFont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 hidden="1"/>
    </xf>
    <xf numFmtId="0" fontId="27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6" fillId="0" borderId="1" xfId="0" applyFont="1" applyBorder="1" applyAlignment="1" applyProtection="1">
      <alignment horizontal="center"/>
      <protection hidden="1"/>
    </xf>
    <xf numFmtId="0" fontId="51" fillId="0" borderId="26" xfId="0" applyFont="1" applyBorder="1" applyAlignment="1" applyProtection="1">
      <alignment horizontal="center"/>
      <protection hidden="1"/>
    </xf>
    <xf numFmtId="0" fontId="51" fillId="0" borderId="2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 wrapText="1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</cellXfs>
  <cellStyles count="3">
    <cellStyle name="Komma" xfId="2" builtinId="3"/>
    <cellStyle name="Link" xfId="1" builtinId="8"/>
    <cellStyle name="Standard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339966"/>
      </font>
    </dxf>
    <dxf>
      <font>
        <strike val="0"/>
        <color rgb="FF339966"/>
      </font>
    </dxf>
    <dxf>
      <font>
        <condense val="0"/>
        <extend val="0"/>
        <color indexed="42"/>
      </font>
    </dxf>
    <dxf>
      <font>
        <strike val="0"/>
        <color rgb="FF339966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22" fmlaLink="Muster!$S$28" fmlaRange="Daten!$A$3:$A$9" noThreeD="1" sel="6" val="0"/>
</file>

<file path=xl/ctrlProps/ctrlProp10.xml><?xml version="1.0" encoding="utf-8"?>
<formControlPr xmlns="http://schemas.microsoft.com/office/spreadsheetml/2009/9/main" objectType="Drop" dropStyle="combo" dx="22" fmlaLink="Muster!$T$32" fmlaRange="Daten!$J$27:$J$29" noThreeD="1" sel="3" val="0"/>
</file>

<file path=xl/ctrlProps/ctrlProp100.xml><?xml version="1.0" encoding="utf-8"?>
<formControlPr xmlns="http://schemas.microsoft.com/office/spreadsheetml/2009/9/main" objectType="Drop" dropStyle="combo" dx="22" fmlaLink="Resultate!$Q$39" fmlaRange="Daten!$J$27:$J$29" noThreeD="1" sel="1" val="0"/>
</file>

<file path=xl/ctrlProps/ctrlProp101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02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03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04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05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06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07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08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09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1.xml><?xml version="1.0" encoding="utf-8"?>
<formControlPr xmlns="http://schemas.microsoft.com/office/spreadsheetml/2009/9/main" objectType="Drop" dropStyle="combo" dx="22" fmlaLink="Resultate!$P$20" fmlaRange="Daten!$A$3:$A$9" noThreeD="1" sel="1" val="0"/>
</file>

<file path=xl/ctrlProps/ctrlProp110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11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12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13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14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15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116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117.xml><?xml version="1.0" encoding="utf-8"?>
<formControlPr xmlns="http://schemas.microsoft.com/office/spreadsheetml/2009/9/main" objectType="Drop" dropLines="15" dropStyle="combo" dx="22" fmlaLink="Resultate!$P$40" fmlaRange="Daten!$A$3:$A$17" noThreeD="1" sel="1" val="0"/>
</file>

<file path=xl/ctrlProps/ctrlProp118.xml><?xml version="1.0" encoding="utf-8"?>
<formControlPr xmlns="http://schemas.microsoft.com/office/spreadsheetml/2009/9/main" objectType="Drop" dropStyle="combo" dx="22" fmlaLink="Resultate!$Q$40" fmlaRange="Daten!$J$27:$J$29" noThreeD="1" sel="1" val="0"/>
</file>

<file path=xl/ctrlProps/ctrlProp119.xml><?xml version="1.0" encoding="utf-8"?>
<formControlPr xmlns="http://schemas.microsoft.com/office/spreadsheetml/2009/9/main" objectType="Drop" dropLines="15" dropStyle="combo" dx="22" fmlaLink="Resultate!$P$41" fmlaRange="Daten!$A$3:$A$17" noThreeD="1" sel="1" val="0"/>
</file>

<file path=xl/ctrlProps/ctrlProp12.xml><?xml version="1.0" encoding="utf-8"?>
<formControlPr xmlns="http://schemas.microsoft.com/office/spreadsheetml/2009/9/main" objectType="Drop" dropStyle="combo" dx="22" fmlaLink="Resultate!$Q$20" fmlaRange="Daten!$A$27:$A$32" noThreeD="1" sel="1" val="0"/>
</file>

<file path=xl/ctrlProps/ctrlProp120.xml><?xml version="1.0" encoding="utf-8"?>
<formControlPr xmlns="http://schemas.microsoft.com/office/spreadsheetml/2009/9/main" objectType="Drop" dropStyle="combo" dx="22" fmlaLink="Resultate!$Q$41" fmlaRange="Daten!$J$27:$J$29" noThreeD="1" sel="1" val="0"/>
</file>

<file path=xl/ctrlProps/ctrlProp121.xml><?xml version="1.0" encoding="utf-8"?>
<formControlPr xmlns="http://schemas.microsoft.com/office/spreadsheetml/2009/9/main" objectType="Drop" dropLines="15" dropStyle="combo" dx="22" fmlaLink="Resultate!$P$42" fmlaRange="Daten!$A$3:$A$17" noThreeD="1" sel="1" val="0"/>
</file>

<file path=xl/ctrlProps/ctrlProp122.xml><?xml version="1.0" encoding="utf-8"?>
<formControlPr xmlns="http://schemas.microsoft.com/office/spreadsheetml/2009/9/main" objectType="Drop" dropStyle="combo" dx="22" fmlaLink="Resultate!$Q$42" fmlaRange="Daten!$J$27:$J$29" noThreeD="1" sel="1" val="0"/>
</file>

<file path=xl/ctrlProps/ctrlProp123.xml><?xml version="1.0" encoding="utf-8"?>
<formControlPr xmlns="http://schemas.microsoft.com/office/spreadsheetml/2009/9/main" objectType="Drop" dropLines="15" dropStyle="combo" dx="22" fmlaLink="Resultate!$P$43" fmlaRange="Daten!$A$3:$A$17" noThreeD="1" sel="1" val="0"/>
</file>

<file path=xl/ctrlProps/ctrlProp124.xml><?xml version="1.0" encoding="utf-8"?>
<formControlPr xmlns="http://schemas.microsoft.com/office/spreadsheetml/2009/9/main" objectType="Drop" dropStyle="combo" dx="22" fmlaLink="Resultate!$Q$43" fmlaRange="Daten!$J$27:$J$29" noThreeD="1" sel="1" val="0"/>
</file>

<file path=xl/ctrlProps/ctrlProp125.xml><?xml version="1.0" encoding="utf-8"?>
<formControlPr xmlns="http://schemas.microsoft.com/office/spreadsheetml/2009/9/main" objectType="Drop" dropLines="15" dropStyle="combo" dx="22" fmlaLink="Resultate!$P$44" fmlaRange="Daten!$A$3:$A$17" noThreeD="1" sel="1" val="0"/>
</file>

<file path=xl/ctrlProps/ctrlProp126.xml><?xml version="1.0" encoding="utf-8"?>
<formControlPr xmlns="http://schemas.microsoft.com/office/spreadsheetml/2009/9/main" objectType="Drop" dropStyle="combo" dx="22" fmlaLink="Resultate!$Q$44" fmlaRange="Daten!$J$27:$J$29" noThreeD="1" sel="1" val="0"/>
</file>

<file path=xl/ctrlProps/ctrlProp127.xml><?xml version="1.0" encoding="utf-8"?>
<formControlPr xmlns="http://schemas.microsoft.com/office/spreadsheetml/2009/9/main" objectType="Drop" dropLines="15" dropStyle="combo" dx="22" fmlaLink="Resultate!$P$45" fmlaRange="Daten!$A$3:$A$17" noThreeD="1" sel="1" val="0"/>
</file>

<file path=xl/ctrlProps/ctrlProp128.xml><?xml version="1.0" encoding="utf-8"?>
<formControlPr xmlns="http://schemas.microsoft.com/office/spreadsheetml/2009/9/main" objectType="Drop" dropStyle="combo" dx="22" fmlaLink="Resultate!$Q$45" fmlaRange="Daten!$J$27:$J$29" noThreeD="1" sel="1" val="0"/>
</file>

<file path=xl/ctrlProps/ctrlProp129.xml><?xml version="1.0" encoding="utf-8"?>
<formControlPr xmlns="http://schemas.microsoft.com/office/spreadsheetml/2009/9/main" objectType="Drop" dropLines="15" dropStyle="combo" dx="22" fmlaLink="Resultate!$P$46" fmlaRange="Daten!$A$3:$A$17" noThreeD="1" sel="1" val="0"/>
</file>

<file path=xl/ctrlProps/ctrlProp13.xml><?xml version="1.0" encoding="utf-8"?>
<formControlPr xmlns="http://schemas.microsoft.com/office/spreadsheetml/2009/9/main" objectType="Drop" dropStyle="combo" dx="22" fmlaLink="Resultate!$P$21" fmlaRange="Daten!$A$3:$A$9" noThreeD="1" sel="1" val="0"/>
</file>

<file path=xl/ctrlProps/ctrlProp130.xml><?xml version="1.0" encoding="utf-8"?>
<formControlPr xmlns="http://schemas.microsoft.com/office/spreadsheetml/2009/9/main" objectType="Drop" dropStyle="combo" dx="22" fmlaLink="Resultate!$Q$46" fmlaRange="Daten!$J$27:$J$29" noThreeD="1" sel="1" val="0"/>
</file>

<file path=xl/ctrlProps/ctrlProp131.xml><?xml version="1.0" encoding="utf-8"?>
<formControlPr xmlns="http://schemas.microsoft.com/office/spreadsheetml/2009/9/main" objectType="Drop" dropLines="15" dropStyle="combo" dx="22" fmlaLink="Resultate!$P$47" fmlaRange="Daten!$A$3:$A$17" noThreeD="1" sel="1" val="0"/>
</file>

<file path=xl/ctrlProps/ctrlProp132.xml><?xml version="1.0" encoding="utf-8"?>
<formControlPr xmlns="http://schemas.microsoft.com/office/spreadsheetml/2009/9/main" objectType="Drop" dropStyle="combo" dx="22" fmlaLink="Resultate!$Q$47" fmlaRange="Daten!$J$27:$J$29" noThreeD="1" sel="1" val="0"/>
</file>

<file path=xl/ctrlProps/ctrlProp133.xml><?xml version="1.0" encoding="utf-8"?>
<formControlPr xmlns="http://schemas.microsoft.com/office/spreadsheetml/2009/9/main" objectType="Drop" dropLines="15" dropStyle="combo" dx="22" fmlaLink="Resultate!$P$48" fmlaRange="Daten!$A$3:$A$17" noThreeD="1" sel="1" val="0"/>
</file>

<file path=xl/ctrlProps/ctrlProp134.xml><?xml version="1.0" encoding="utf-8"?>
<formControlPr xmlns="http://schemas.microsoft.com/office/spreadsheetml/2009/9/main" objectType="Drop" dropStyle="combo" dx="22" fmlaLink="Resultate!$Q$48" fmlaRange="Daten!$J$27:$J$29" noThreeD="1" sel="1" val="0"/>
</file>

<file path=xl/ctrlProps/ctrlProp135.xml><?xml version="1.0" encoding="utf-8"?>
<formControlPr xmlns="http://schemas.microsoft.com/office/spreadsheetml/2009/9/main" objectType="Drop" dropLines="15" dropStyle="combo" dx="22" fmlaLink="Resultate!$P$49" fmlaRange="Daten!$A$3:$A$17" noThreeD="1" sel="1" val="0"/>
</file>

<file path=xl/ctrlProps/ctrlProp136.xml><?xml version="1.0" encoding="utf-8"?>
<formControlPr xmlns="http://schemas.microsoft.com/office/spreadsheetml/2009/9/main" objectType="Drop" dropStyle="combo" dx="22" fmlaLink="Resultate!$Q$49" fmlaRange="Daten!$J$27:$J$29" noThreeD="1" sel="1" val="0"/>
</file>

<file path=xl/ctrlProps/ctrlProp137.xml><?xml version="1.0" encoding="utf-8"?>
<formControlPr xmlns="http://schemas.microsoft.com/office/spreadsheetml/2009/9/main" objectType="Drop" dropLines="15" dropStyle="combo" dx="22" fmlaLink="Resultate!$P$50" fmlaRange="Daten!$A$3:$A$17" noThreeD="1" sel="1" val="0"/>
</file>

<file path=xl/ctrlProps/ctrlProp138.xml><?xml version="1.0" encoding="utf-8"?>
<formControlPr xmlns="http://schemas.microsoft.com/office/spreadsheetml/2009/9/main" objectType="Drop" dropStyle="combo" dx="22" fmlaLink="Resultate!$Q$50" fmlaRange="Daten!$J$27:$J$29" noThreeD="1" sel="1" val="0"/>
</file>

<file path=xl/ctrlProps/ctrlProp139.xml><?xml version="1.0" encoding="utf-8"?>
<formControlPr xmlns="http://schemas.microsoft.com/office/spreadsheetml/2009/9/main" objectType="Drop" dropLines="15" dropStyle="combo" dx="22" fmlaLink="Resultate!$P$51" fmlaRange="Daten!$A$3:$A$17" noThreeD="1" sel="1" val="0"/>
</file>

<file path=xl/ctrlProps/ctrlProp14.xml><?xml version="1.0" encoding="utf-8"?>
<formControlPr xmlns="http://schemas.microsoft.com/office/spreadsheetml/2009/9/main" objectType="Drop" dropStyle="combo" dx="22" fmlaLink="Resultate!$Q$21" fmlaRange="Daten!$A$27:$A$32" noThreeD="1" sel="1" val="0"/>
</file>

<file path=xl/ctrlProps/ctrlProp140.xml><?xml version="1.0" encoding="utf-8"?>
<formControlPr xmlns="http://schemas.microsoft.com/office/spreadsheetml/2009/9/main" objectType="Drop" dropStyle="combo" dx="22" fmlaLink="Resultate!$Q$51" fmlaRange="Daten!$J$27:$J$29" noThreeD="1" sel="1" val="0"/>
</file>

<file path=xl/ctrlProps/ctrlProp141.xml><?xml version="1.0" encoding="utf-8"?>
<formControlPr xmlns="http://schemas.microsoft.com/office/spreadsheetml/2009/9/main" objectType="Drop" dropLines="15" dropStyle="combo" dx="22" fmlaLink="Resultate!$P$52" fmlaRange="Daten!$A$3:$A$17" noThreeD="1" sel="1" val="0"/>
</file>

<file path=xl/ctrlProps/ctrlProp142.xml><?xml version="1.0" encoding="utf-8"?>
<formControlPr xmlns="http://schemas.microsoft.com/office/spreadsheetml/2009/9/main" objectType="Drop" dropStyle="combo" dx="22" fmlaLink="Resultate!$Q$52" fmlaRange="Daten!$J$27:$J$29" noThreeD="1" sel="1" val="0"/>
</file>

<file path=xl/ctrlProps/ctrlProp143.xml><?xml version="1.0" encoding="utf-8"?>
<formControlPr xmlns="http://schemas.microsoft.com/office/spreadsheetml/2009/9/main" objectType="Drop" dropLines="15" dropStyle="combo" dx="22" fmlaLink="Resultate!$P$53" fmlaRange="Daten!$A$3:$A$17" noThreeD="1" sel="1" val="0"/>
</file>

<file path=xl/ctrlProps/ctrlProp144.xml><?xml version="1.0" encoding="utf-8"?>
<formControlPr xmlns="http://schemas.microsoft.com/office/spreadsheetml/2009/9/main" objectType="Drop" dropStyle="combo" dx="22" fmlaLink="Resultate!$Q$53" fmlaRange="Daten!$J$27:$J$29" noThreeD="1" sel="1" val="0"/>
</file>

<file path=xl/ctrlProps/ctrlProp145.xml><?xml version="1.0" encoding="utf-8"?>
<formControlPr xmlns="http://schemas.microsoft.com/office/spreadsheetml/2009/9/main" objectType="Drop" dropLines="15" dropStyle="combo" dx="22" fmlaLink="Resultate!$P$54" fmlaRange="Daten!$A$3:$A$17" noThreeD="1" sel="1" val="0"/>
</file>

<file path=xl/ctrlProps/ctrlProp146.xml><?xml version="1.0" encoding="utf-8"?>
<formControlPr xmlns="http://schemas.microsoft.com/office/spreadsheetml/2009/9/main" objectType="Drop" dropStyle="combo" dx="22" fmlaLink="Resultate!$Q$54" fmlaRange="Daten!$J$27:$J$29" noThreeD="1" sel="1" val="0"/>
</file>

<file path=xl/ctrlProps/ctrlProp147.xml><?xml version="1.0" encoding="utf-8"?>
<formControlPr xmlns="http://schemas.microsoft.com/office/spreadsheetml/2009/9/main" objectType="Drop" dropLines="15" dropStyle="combo" dx="22" fmlaLink="Resultate!$P$55" fmlaRange="Daten!$A$3:$A$17" noThreeD="1" sel="1" val="0"/>
</file>

<file path=xl/ctrlProps/ctrlProp148.xml><?xml version="1.0" encoding="utf-8"?>
<formControlPr xmlns="http://schemas.microsoft.com/office/spreadsheetml/2009/9/main" objectType="Drop" dropStyle="combo" dx="22" fmlaLink="Resultate!$Q$55" fmlaRange="Daten!$J$27:$J$29" noThreeD="1" sel="1" val="0"/>
</file>

<file path=xl/ctrlProps/ctrlProp149.xml><?xml version="1.0" encoding="utf-8"?>
<formControlPr xmlns="http://schemas.microsoft.com/office/spreadsheetml/2009/9/main" objectType="Drop" dropLines="15" dropStyle="combo" dx="22" fmlaLink="Resultate!$P$56" fmlaRange="Daten!$A$3:$A$17" noThreeD="1" sel="1" val="0"/>
</file>

<file path=xl/ctrlProps/ctrlProp15.xml><?xml version="1.0" encoding="utf-8"?>
<formControlPr xmlns="http://schemas.microsoft.com/office/spreadsheetml/2009/9/main" objectType="Drop" dropStyle="combo" dx="22" fmlaLink="Resultate!$P$22" fmlaRange="Daten!$A$3:$A$9" noThreeD="1" sel="1" val="0"/>
</file>

<file path=xl/ctrlProps/ctrlProp150.xml><?xml version="1.0" encoding="utf-8"?>
<formControlPr xmlns="http://schemas.microsoft.com/office/spreadsheetml/2009/9/main" objectType="Drop" dropStyle="combo" dx="22" fmlaLink="Resultate!$Q$56" fmlaRange="Daten!$J$27:$J$29" noThreeD="1" sel="1" val="0"/>
</file>

<file path=xl/ctrlProps/ctrlProp151.xml><?xml version="1.0" encoding="utf-8"?>
<formControlPr xmlns="http://schemas.microsoft.com/office/spreadsheetml/2009/9/main" objectType="Drop" dropLines="15" dropStyle="combo" dx="22" fmlaLink="Resultate!$P$57" fmlaRange="Daten!$A$3:$A$17" noThreeD="1" sel="1" val="0"/>
</file>

<file path=xl/ctrlProps/ctrlProp152.xml><?xml version="1.0" encoding="utf-8"?>
<formControlPr xmlns="http://schemas.microsoft.com/office/spreadsheetml/2009/9/main" objectType="Drop" dropStyle="combo" dx="22" fmlaLink="Resultate!$Q$57" fmlaRange="Daten!$J$27:$J$29" noThreeD="1" sel="1" val="0"/>
</file>

<file path=xl/ctrlProps/ctrlProp153.xml><?xml version="1.0" encoding="utf-8"?>
<formControlPr xmlns="http://schemas.microsoft.com/office/spreadsheetml/2009/9/main" objectType="Drop" dropLines="15" dropStyle="combo" dx="22" fmlaLink="Resultate!$P$58" fmlaRange="Daten!$A$3:$A$17" noThreeD="1" sel="1" val="0"/>
</file>

<file path=xl/ctrlProps/ctrlProp154.xml><?xml version="1.0" encoding="utf-8"?>
<formControlPr xmlns="http://schemas.microsoft.com/office/spreadsheetml/2009/9/main" objectType="Drop" dropStyle="combo" dx="22" fmlaLink="Resultate!$Q$58" fmlaRange="Daten!$J$27:$J$29" noThreeD="1" sel="1" val="0"/>
</file>

<file path=xl/ctrlProps/ctrlProp155.xml><?xml version="1.0" encoding="utf-8"?>
<formControlPr xmlns="http://schemas.microsoft.com/office/spreadsheetml/2009/9/main" objectType="Drop" dropLines="15" dropStyle="combo" dx="22" fmlaLink="Resultate!$P$59" fmlaRange="Daten!$A$3:$A$17" noThreeD="1" sel="1" val="0"/>
</file>

<file path=xl/ctrlProps/ctrlProp156.xml><?xml version="1.0" encoding="utf-8"?>
<formControlPr xmlns="http://schemas.microsoft.com/office/spreadsheetml/2009/9/main" objectType="Drop" dropStyle="combo" dx="22" fmlaLink="Resultate!$Q$59" fmlaRange="Daten!$J$27:$J$29" noThreeD="1" sel="1" val="0"/>
</file>

<file path=xl/ctrlProps/ctrlProp157.xml><?xml version="1.0" encoding="utf-8"?>
<formControlPr xmlns="http://schemas.microsoft.com/office/spreadsheetml/2009/9/main" objectType="Drop" dropLines="15" dropStyle="combo" dx="22" fmlaLink="Resultate!$P$60" fmlaRange="Daten!$A$3:$A$17" noThreeD="1" sel="1" val="0"/>
</file>

<file path=xl/ctrlProps/ctrlProp158.xml><?xml version="1.0" encoding="utf-8"?>
<formControlPr xmlns="http://schemas.microsoft.com/office/spreadsheetml/2009/9/main" objectType="Drop" dropStyle="combo" dx="22" fmlaLink="Resultate!$Q$60" fmlaRange="Daten!$J$27:$J$29" noThreeD="1" sel="1" val="0"/>
</file>

<file path=xl/ctrlProps/ctrlProp159.xml><?xml version="1.0" encoding="utf-8"?>
<formControlPr xmlns="http://schemas.microsoft.com/office/spreadsheetml/2009/9/main" objectType="Drop" dropLines="15" dropStyle="combo" dx="22" fmlaLink="Resultate!$P$61" fmlaRange="Daten!$A$3:$A$17" noThreeD="1" sel="1" val="0"/>
</file>

<file path=xl/ctrlProps/ctrlProp16.xml><?xml version="1.0" encoding="utf-8"?>
<formControlPr xmlns="http://schemas.microsoft.com/office/spreadsheetml/2009/9/main" objectType="Drop" dropStyle="combo" dx="22" fmlaLink="Resultate!$Q$22" fmlaRange="Daten!$A$27:$A$32" noThreeD="1" sel="1" val="0"/>
</file>

<file path=xl/ctrlProps/ctrlProp160.xml><?xml version="1.0" encoding="utf-8"?>
<formControlPr xmlns="http://schemas.microsoft.com/office/spreadsheetml/2009/9/main" objectType="Drop" dropStyle="combo" dx="22" fmlaLink="Resultate!$Q$61" fmlaRange="Daten!$J$27:$J$29" noThreeD="1" sel="1" val="0"/>
</file>

<file path=xl/ctrlProps/ctrlProp161.xml><?xml version="1.0" encoding="utf-8"?>
<formControlPr xmlns="http://schemas.microsoft.com/office/spreadsheetml/2009/9/main" objectType="Drop" dropLines="15" dropStyle="combo" dx="22" fmlaLink="Resultate!$P$62" fmlaRange="Daten!$A$3:$A$17" noThreeD="1" sel="1" val="0"/>
</file>

<file path=xl/ctrlProps/ctrlProp162.xml><?xml version="1.0" encoding="utf-8"?>
<formControlPr xmlns="http://schemas.microsoft.com/office/spreadsheetml/2009/9/main" objectType="Drop" dropStyle="combo" dx="22" fmlaLink="Resultate!$Q$62" fmlaRange="Daten!$J$27:$J$29" noThreeD="1" sel="1" val="0"/>
</file>

<file path=xl/ctrlProps/ctrlProp163.xml><?xml version="1.0" encoding="utf-8"?>
<formControlPr xmlns="http://schemas.microsoft.com/office/spreadsheetml/2009/9/main" objectType="Drop" dropLines="15" dropStyle="combo" dx="22" fmlaLink="Resultate!$P$63" fmlaRange="Daten!$A$3:$A$17" noThreeD="1" sel="1" val="0"/>
</file>

<file path=xl/ctrlProps/ctrlProp164.xml><?xml version="1.0" encoding="utf-8"?>
<formControlPr xmlns="http://schemas.microsoft.com/office/spreadsheetml/2009/9/main" objectType="Drop" dropStyle="combo" dx="22" fmlaLink="Resultate!$Q$63" fmlaRange="Daten!$J$27:$J$29" noThreeD="1" sel="1" val="0"/>
</file>

<file path=xl/ctrlProps/ctrlProp165.xml><?xml version="1.0" encoding="utf-8"?>
<formControlPr xmlns="http://schemas.microsoft.com/office/spreadsheetml/2009/9/main" objectType="Drop" dropLines="15" dropStyle="combo" dx="22" fmlaLink="Resultate!$P$64" fmlaRange="Daten!$A$3:$A$17" noThreeD="1" sel="1" val="0"/>
</file>

<file path=xl/ctrlProps/ctrlProp166.xml><?xml version="1.0" encoding="utf-8"?>
<formControlPr xmlns="http://schemas.microsoft.com/office/spreadsheetml/2009/9/main" objectType="Drop" dropStyle="combo" dx="22" fmlaLink="Resultate!$Q$64" fmlaRange="Daten!$J$27:$J$29" noThreeD="1" sel="1" val="0"/>
</file>

<file path=xl/ctrlProps/ctrlProp17.xml><?xml version="1.0" encoding="utf-8"?>
<formControlPr xmlns="http://schemas.microsoft.com/office/spreadsheetml/2009/9/main" objectType="Drop" dropStyle="combo" dx="22" fmlaLink="Resultate!$P$23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Resultate!$Q$23" fmlaRange="Daten!$A$27:$A$32" noThreeD="1" sel="1" val="0"/>
</file>

<file path=xl/ctrlProps/ctrlProp19.xml><?xml version="1.0" encoding="utf-8"?>
<formControlPr xmlns="http://schemas.microsoft.com/office/spreadsheetml/2009/9/main" objectType="Drop" dropStyle="combo" dx="22" fmlaLink="Resultate!$P$24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Muster!$T$28" fmlaRange="Daten!$J$27:$J$29" noThreeD="1" sel="3" val="0"/>
</file>

<file path=xl/ctrlProps/ctrlProp20.xml><?xml version="1.0" encoding="utf-8"?>
<formControlPr xmlns="http://schemas.microsoft.com/office/spreadsheetml/2009/9/main" objectType="Drop" dropStyle="combo" dx="22" fmlaLink="Resultate!$Q$24" fmlaRange="Daten!$A$27:$A$32" noThreeD="1" sel="1" val="0"/>
</file>

<file path=xl/ctrlProps/ctrlProp21.xml><?xml version="1.0" encoding="utf-8"?>
<formControlPr xmlns="http://schemas.microsoft.com/office/spreadsheetml/2009/9/main" objectType="Drop" dropStyle="combo" dx="22" fmlaLink="Resultate!$P$25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Resultate!$Q$25" fmlaRange="Daten!$A$27:$A$32" noThreeD="1" sel="1" val="0"/>
</file>

<file path=xl/ctrlProps/ctrlProp23.xml><?xml version="1.0" encoding="utf-8"?>
<formControlPr xmlns="http://schemas.microsoft.com/office/spreadsheetml/2009/9/main" objectType="Drop" dropStyle="combo" dx="22" fmlaLink="Resultate!$P$26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Resultate!$Q$26" fmlaRange="Daten!$A$27:$A$32" noThreeD="1" sel="1" val="0"/>
</file>

<file path=xl/ctrlProps/ctrlProp25.xml><?xml version="1.0" encoding="utf-8"?>
<formControlPr xmlns="http://schemas.microsoft.com/office/spreadsheetml/2009/9/main" objectType="Drop" dropStyle="combo" dx="22" fmlaLink="Resultate!$P$27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Resultate!$Q$27" fmlaRange="Daten!$A$27:$A$32" noThreeD="1" sel="1" val="0"/>
</file>

<file path=xl/ctrlProps/ctrlProp27.xml><?xml version="1.0" encoding="utf-8"?>
<formControlPr xmlns="http://schemas.microsoft.com/office/spreadsheetml/2009/9/main" objectType="Drop" dropStyle="combo" dx="22" fmlaLink="Resultate!$P$28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Resultate!$Q$28" fmlaRange="Daten!$A$27:$A$32" noThreeD="1" sel="1" val="0"/>
</file>

<file path=xl/ctrlProps/ctrlProp29.xml><?xml version="1.0" encoding="utf-8"?>
<formControlPr xmlns="http://schemas.microsoft.com/office/spreadsheetml/2009/9/main" objectType="Drop" dropStyle="combo" dx="22" fmlaLink="Resultate!$P$29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Muster!$S$29" fmlaRange="Daten!$A$3:$A$9" noThreeD="1" sel="4" val="0"/>
</file>

<file path=xl/ctrlProps/ctrlProp30.xml><?xml version="1.0" encoding="utf-8"?>
<formControlPr xmlns="http://schemas.microsoft.com/office/spreadsheetml/2009/9/main" objectType="Drop" dropStyle="combo" dx="22" fmlaLink="Resultate!$Q$29" fmlaRange="Daten!$A$27:$A$32" noThreeD="1" sel="1" val="0"/>
</file>

<file path=xl/ctrlProps/ctrlProp31.xml><?xml version="1.0" encoding="utf-8"?>
<formControlPr xmlns="http://schemas.microsoft.com/office/spreadsheetml/2009/9/main" objectType="Drop" dropStyle="combo" dx="22" fmlaLink="Resultate!$P$30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Resultate!$Q$30" fmlaRange="Daten!$A$27:$A$32" noThreeD="1" sel="1" val="0"/>
</file>

<file path=xl/ctrlProps/ctrlProp33.xml><?xml version="1.0" encoding="utf-8"?>
<formControlPr xmlns="http://schemas.microsoft.com/office/spreadsheetml/2009/9/main" objectType="Drop" dropStyle="combo" dx="22" fmlaLink="Resultate!$P$31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Resultate!$Q$31" fmlaRange="Daten!$A$27:$A$32" noThreeD="1" sel="1" val="0"/>
</file>

<file path=xl/ctrlProps/ctrlProp35.xml><?xml version="1.0" encoding="utf-8"?>
<formControlPr xmlns="http://schemas.microsoft.com/office/spreadsheetml/2009/9/main" objectType="Drop" dropStyle="combo" dx="22" fmlaLink="Resultate!$P$32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Resultate!$Q$32" fmlaRange="Daten!$A$27:$A$32" noThreeD="1" sel="1" val="0"/>
</file>

<file path=xl/ctrlProps/ctrlProp37.xml><?xml version="1.0" encoding="utf-8"?>
<formControlPr xmlns="http://schemas.microsoft.com/office/spreadsheetml/2009/9/main" objectType="Drop" dropStyle="combo" dx="22" fmlaLink="Resultate!$P$33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Resultate!$Q$33" fmlaRange="Daten!$A$27:$A$32" noThreeD="1" sel="1" val="0"/>
</file>

<file path=xl/ctrlProps/ctrlProp39.xml><?xml version="1.0" encoding="utf-8"?>
<formControlPr xmlns="http://schemas.microsoft.com/office/spreadsheetml/2009/9/main" objectType="Drop" dropStyle="combo" dx="22" fmlaLink="Resultate!$P$34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Muster!$T$29" fmlaRange="Daten!$J$27:$J$29" noThreeD="1" sel="3" val="0"/>
</file>

<file path=xl/ctrlProps/ctrlProp40.xml><?xml version="1.0" encoding="utf-8"?>
<formControlPr xmlns="http://schemas.microsoft.com/office/spreadsheetml/2009/9/main" objectType="Drop" dropStyle="combo" dx="22" fmlaLink="Resultate!$Q$34" fmlaRange="Daten!$A$27:$A$32" noThreeD="1" sel="1" val="0"/>
</file>

<file path=xl/ctrlProps/ctrlProp41.xml><?xml version="1.0" encoding="utf-8"?>
<formControlPr xmlns="http://schemas.microsoft.com/office/spreadsheetml/2009/9/main" objectType="Drop" dropStyle="combo" dx="22" fmlaLink="Resultate!$P$35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Resultate!$Q$35" fmlaRange="Daten!$A$27:$A$32" noThreeD="1" sel="1" val="0"/>
</file>

<file path=xl/ctrlProps/ctrlProp43.xml><?xml version="1.0" encoding="utf-8"?>
<formControlPr xmlns="http://schemas.microsoft.com/office/spreadsheetml/2009/9/main" objectType="Drop" dropStyle="combo" dx="22" fmlaLink="Resultate!$P$36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Range="Daten!$A$27:$A$32" noThreeD="1" sel="0" val="0"/>
</file>

<file path=xl/ctrlProps/ctrlProp45.xml><?xml version="1.0" encoding="utf-8"?>
<formControlPr xmlns="http://schemas.microsoft.com/office/spreadsheetml/2009/9/main" objectType="Drop" dropStyle="combo" dx="22" fmlaLink="Resultate!$P$37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Resultate!$Q$36" fmlaRange="Daten!$A$27:$A$32" noThreeD="1" sel="1" val="0"/>
</file>

<file path=xl/ctrlProps/ctrlProp47.xml><?xml version="1.0" encoding="utf-8"?>
<formControlPr xmlns="http://schemas.microsoft.com/office/spreadsheetml/2009/9/main" objectType="Drop" dropStyle="combo" dx="22" fmlaLink="Resultate!$P$38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Resultate!$Q$37" fmlaRange="Daten!$A$27:$A$32" noThreeD="1" sel="1" val="0"/>
</file>

<file path=xl/ctrlProps/ctrlProp49.xml><?xml version="1.0" encoding="utf-8"?>
<formControlPr xmlns="http://schemas.microsoft.com/office/spreadsheetml/2009/9/main" objectType="Drop" dropStyle="combo" dx="22" fmlaLink="Resultate!#REF!" fmlaRange="Daten!$A$3:$A$9" noThreeD="1" sel="0" val="0"/>
</file>

<file path=xl/ctrlProps/ctrlProp5.xml><?xml version="1.0" encoding="utf-8"?>
<formControlPr xmlns="http://schemas.microsoft.com/office/spreadsheetml/2009/9/main" objectType="Drop" dropStyle="combo" dx="22" fmlaLink="Muster!$S$30" fmlaRange="Daten!$A$3:$A$9" noThreeD="1" sel="3" val="0"/>
</file>

<file path=xl/ctrlProps/ctrlProp50.xml><?xml version="1.0" encoding="utf-8"?>
<formControlPr xmlns="http://schemas.microsoft.com/office/spreadsheetml/2009/9/main" objectType="Drop" dropStyle="combo" dx="22" fmlaLink="Resultate!$Q$38" fmlaRange="Daten!$A$27:$A$32" noThreeD="1" sel="1" val="0"/>
</file>

<file path=xl/ctrlProps/ctrlProp51.xml><?xml version="1.0" encoding="utf-8"?>
<formControlPr xmlns="http://schemas.microsoft.com/office/spreadsheetml/2009/9/main" objectType="Drop" dropLines="15" dropStyle="combo" dx="22" fmlaLink="Resultate!$P$15" fmlaRange="Daten!$A$3:$A$17" noThreeD="1" sel="1" val="0"/>
</file>

<file path=xl/ctrlProps/ctrlProp52.xml><?xml version="1.0" encoding="utf-8"?>
<formControlPr xmlns="http://schemas.microsoft.com/office/spreadsheetml/2009/9/main" objectType="Drop" dropLines="5" dropStyle="combo" dx="22" fmlaLink="Resultate!$Q$15" fmlaRange="Daten!$J$27:$J$29" noThreeD="1" sel="1" val="0"/>
</file>

<file path=xl/ctrlProps/ctrlProp53.xml><?xml version="1.0" encoding="utf-8"?>
<formControlPr xmlns="http://schemas.microsoft.com/office/spreadsheetml/2009/9/main" objectType="Drop" dropLines="15" dropStyle="combo" dx="22" fmlaLink="Resultate!$P$16" fmlaRange="Daten!$A$3:$A$17" noThreeD="1" sel="1" val="0"/>
</file>

<file path=xl/ctrlProps/ctrlProp54.xml><?xml version="1.0" encoding="utf-8"?>
<formControlPr xmlns="http://schemas.microsoft.com/office/spreadsheetml/2009/9/main" objectType="Drop" dropLines="4" dropStyle="combo" dx="22" fmlaLink="Resultate!$Q$16" fmlaRange="Daten!$J$27:$J$29" noThreeD="1" sel="1" val="0"/>
</file>

<file path=xl/ctrlProps/ctrlProp55.xml><?xml version="1.0" encoding="utf-8"?>
<formControlPr xmlns="http://schemas.microsoft.com/office/spreadsheetml/2009/9/main" objectType="Drop" dropLines="15" dropStyle="combo" dx="22" fmlaLink="Resultate!$P$17" fmlaRange="Daten!$A$3:$A$17" noThreeD="1" sel="1" val="0"/>
</file>

<file path=xl/ctrlProps/ctrlProp56.xml><?xml version="1.0" encoding="utf-8"?>
<formControlPr xmlns="http://schemas.microsoft.com/office/spreadsheetml/2009/9/main" objectType="Drop" dropLines="5" dropStyle="combo" dx="22" fmlaLink="Resultate!$Q$17" fmlaRange="Daten!$J$27:$J$29" noThreeD="1" sel="1" val="0"/>
</file>

<file path=xl/ctrlProps/ctrlProp57.xml><?xml version="1.0" encoding="utf-8"?>
<formControlPr xmlns="http://schemas.microsoft.com/office/spreadsheetml/2009/9/main" objectType="Drop" dropLines="15" dropStyle="combo" dx="22" fmlaLink="Resultate!$P$18" fmlaRange="Daten!$A$3:$A17" noThreeD="1" sel="1" val="0"/>
</file>

<file path=xl/ctrlProps/ctrlProp58.xml><?xml version="1.0" encoding="utf-8"?>
<formControlPr xmlns="http://schemas.microsoft.com/office/spreadsheetml/2009/9/main" objectType="Drop" dropLines="5" dropStyle="combo" dx="22" fmlaLink="Resultate!$Q$18" fmlaRange="Daten!$J$27:$J$29" noThreeD="1" sel="1" val="0"/>
</file>

<file path=xl/ctrlProps/ctrlProp59.xml><?xml version="1.0" encoding="utf-8"?>
<formControlPr xmlns="http://schemas.microsoft.com/office/spreadsheetml/2009/9/main" objectType="Drop" dropLines="15" dropStyle="combo" dx="22" fmlaLink="Resultate!$P$19" fmlaRange="Daten!$A$3:$A$17" noThreeD="1" sel="1" val="0"/>
</file>

<file path=xl/ctrlProps/ctrlProp6.xml><?xml version="1.0" encoding="utf-8"?>
<formControlPr xmlns="http://schemas.microsoft.com/office/spreadsheetml/2009/9/main" objectType="Drop" dropStyle="combo" dx="22" fmlaLink="Muster!$T$30" fmlaRange="Daten!$J$27:$J$29" noThreeD="1" sel="2" val="0"/>
</file>

<file path=xl/ctrlProps/ctrlProp60.xml><?xml version="1.0" encoding="utf-8"?>
<formControlPr xmlns="http://schemas.microsoft.com/office/spreadsheetml/2009/9/main" objectType="Drop" dropLines="5" dropStyle="combo" dx="22" fmlaLink="Resultate!$Q$19" fmlaRange="Daten!$J$27:$J$29" noThreeD="1" sel="1" val="0"/>
</file>

<file path=xl/ctrlProps/ctrlProp61.xml><?xml version="1.0" encoding="utf-8"?>
<formControlPr xmlns="http://schemas.microsoft.com/office/spreadsheetml/2009/9/main" objectType="Drop" dropLines="15" dropStyle="combo" dx="22" fmlaLink="Resultate!$P$20" fmlaRange="Daten!$A$3:$A$17" noThreeD="1" sel="1" val="0"/>
</file>

<file path=xl/ctrlProps/ctrlProp62.xml><?xml version="1.0" encoding="utf-8"?>
<formControlPr xmlns="http://schemas.microsoft.com/office/spreadsheetml/2009/9/main" objectType="Drop" dropLines="5" dropStyle="combo" dx="22" fmlaLink="Resultate!$Q$20" fmlaRange="Daten!$J$27:$J$29" noThreeD="1" sel="1" val="0"/>
</file>

<file path=xl/ctrlProps/ctrlProp63.xml><?xml version="1.0" encoding="utf-8"?>
<formControlPr xmlns="http://schemas.microsoft.com/office/spreadsheetml/2009/9/main" objectType="Drop" dropLines="15" dropStyle="combo" dx="22" fmlaLink="Resultate!$P$21" fmlaRange="Daten!$A$3:$A$17" noThreeD="1" sel="1" val="0"/>
</file>

<file path=xl/ctrlProps/ctrlProp64.xml><?xml version="1.0" encoding="utf-8"?>
<formControlPr xmlns="http://schemas.microsoft.com/office/spreadsheetml/2009/9/main" objectType="Drop" dropLines="5" dropStyle="combo" dx="22" fmlaLink="Resultate!$Q$21" fmlaRange="Daten!$J$27:$J$29" noThreeD="1" sel="1" val="0"/>
</file>

<file path=xl/ctrlProps/ctrlProp65.xml><?xml version="1.0" encoding="utf-8"?>
<formControlPr xmlns="http://schemas.microsoft.com/office/spreadsheetml/2009/9/main" objectType="Drop" dropLines="15" dropStyle="combo" dx="22" fmlaLink="Resultate!$P$22" fmlaRange="Daten!$A$3:$A$17" noThreeD="1" sel="1" val="0"/>
</file>

<file path=xl/ctrlProps/ctrlProp66.xml><?xml version="1.0" encoding="utf-8"?>
<formControlPr xmlns="http://schemas.microsoft.com/office/spreadsheetml/2009/9/main" objectType="Drop" dropLines="5" dropStyle="combo" dx="22" fmlaLink="Resultate!$Q$22" fmlaRange="Daten!$J$27:$J$29" noThreeD="1" sel="1" val="0"/>
</file>

<file path=xl/ctrlProps/ctrlProp67.xml><?xml version="1.0" encoding="utf-8"?>
<formControlPr xmlns="http://schemas.microsoft.com/office/spreadsheetml/2009/9/main" objectType="Drop" dropLines="15" dropStyle="combo" dx="22" fmlaLink="Resultate!$P$23" fmlaRange="Daten!$A$3:$A$17" noThreeD="1" sel="1" val="0"/>
</file>

<file path=xl/ctrlProps/ctrlProp68.xml><?xml version="1.0" encoding="utf-8"?>
<formControlPr xmlns="http://schemas.microsoft.com/office/spreadsheetml/2009/9/main" objectType="Drop" dropLines="5" dropStyle="combo" dx="22" fmlaLink="Resultate!$Q$23" fmlaRange="Daten!$J$27:$J$29" noThreeD="1" sel="1" val="0"/>
</file>

<file path=xl/ctrlProps/ctrlProp69.xml><?xml version="1.0" encoding="utf-8"?>
<formControlPr xmlns="http://schemas.microsoft.com/office/spreadsheetml/2009/9/main" objectType="Drop" dropLines="15" dropStyle="combo" dx="22" fmlaLink="Resultate!$P$24" fmlaRange="Daten!$A$3:$A$17" noThreeD="1" sel="1" val="0"/>
</file>

<file path=xl/ctrlProps/ctrlProp7.xml><?xml version="1.0" encoding="utf-8"?>
<formControlPr xmlns="http://schemas.microsoft.com/office/spreadsheetml/2009/9/main" objectType="Drop" dropStyle="combo" dx="22" fmlaLink="Muster!$S$31" fmlaRange="Daten!$A$3:$A$9" noThreeD="1" sel="2" val="0"/>
</file>

<file path=xl/ctrlProps/ctrlProp70.xml><?xml version="1.0" encoding="utf-8"?>
<formControlPr xmlns="http://schemas.microsoft.com/office/spreadsheetml/2009/9/main" objectType="Drop" dropLines="5" dropStyle="combo" dx="22" fmlaLink="Resultate!$Q$24" fmlaRange="Daten!$J$27:$J$29" noThreeD="1" sel="1" val="0"/>
</file>

<file path=xl/ctrlProps/ctrlProp71.xml><?xml version="1.0" encoding="utf-8"?>
<formControlPr xmlns="http://schemas.microsoft.com/office/spreadsheetml/2009/9/main" objectType="Drop" dropLines="15" dropStyle="combo" dx="22" fmlaLink="Resultate!$P$25" fmlaRange="Daten!$A$3:$A$17" noThreeD="1" sel="1" val="0"/>
</file>

<file path=xl/ctrlProps/ctrlProp72.xml><?xml version="1.0" encoding="utf-8"?>
<formControlPr xmlns="http://schemas.microsoft.com/office/spreadsheetml/2009/9/main" objectType="Drop" dropLines="5" dropStyle="combo" dx="22" fmlaLink="Resultate!$Q$25" fmlaRange="Daten!$J$27:$J$29" noThreeD="1" sel="1" val="0"/>
</file>

<file path=xl/ctrlProps/ctrlProp73.xml><?xml version="1.0" encoding="utf-8"?>
<formControlPr xmlns="http://schemas.microsoft.com/office/spreadsheetml/2009/9/main" objectType="Drop" dropLines="15" dropStyle="combo" dx="22" fmlaLink="Resultate!$P$26" fmlaRange="Daten!$A$3:$A$17" noThreeD="1" sel="1" val="0"/>
</file>

<file path=xl/ctrlProps/ctrlProp74.xml><?xml version="1.0" encoding="utf-8"?>
<formControlPr xmlns="http://schemas.microsoft.com/office/spreadsheetml/2009/9/main" objectType="Drop" dropStyle="combo" dx="22" fmlaLink="Resultate!$Q$26" fmlaRange="Daten!$J$27:$J$29" noThreeD="1" sel="1" val="0"/>
</file>

<file path=xl/ctrlProps/ctrlProp75.xml><?xml version="1.0" encoding="utf-8"?>
<formControlPr xmlns="http://schemas.microsoft.com/office/spreadsheetml/2009/9/main" objectType="Drop" dropLines="15" dropStyle="combo" dx="22" fmlaLink="Resultate!$P$27" fmlaRange="Daten!$A$3:$A$17" noThreeD="1" sel="1" val="0"/>
</file>

<file path=xl/ctrlProps/ctrlProp76.xml><?xml version="1.0" encoding="utf-8"?>
<formControlPr xmlns="http://schemas.microsoft.com/office/spreadsheetml/2009/9/main" objectType="Drop" dropStyle="combo" dx="22" fmlaLink="Resultate!$Q$27" fmlaRange="Daten!$J$27:$J$29" noThreeD="1" sel="1" val="0"/>
</file>

<file path=xl/ctrlProps/ctrlProp77.xml><?xml version="1.0" encoding="utf-8"?>
<formControlPr xmlns="http://schemas.microsoft.com/office/spreadsheetml/2009/9/main" objectType="Drop" dropLines="15" dropStyle="combo" dx="22" fmlaLink="Resultate!$P$28" fmlaRange="Daten!$A$3:$A$17" noThreeD="1" sel="1" val="0"/>
</file>

<file path=xl/ctrlProps/ctrlProp78.xml><?xml version="1.0" encoding="utf-8"?>
<formControlPr xmlns="http://schemas.microsoft.com/office/spreadsheetml/2009/9/main" objectType="Drop" dropStyle="combo" dx="22" fmlaLink="Resultate!$Q$28" fmlaRange="Daten!$J$27:$J$29" noThreeD="1" sel="1" val="0"/>
</file>

<file path=xl/ctrlProps/ctrlProp79.xml><?xml version="1.0" encoding="utf-8"?>
<formControlPr xmlns="http://schemas.microsoft.com/office/spreadsheetml/2009/9/main" objectType="Drop" dropLines="15" dropStyle="combo" dx="22" fmlaLink="Resultate!$P$29" fmlaRange="Daten!$A$3:$A$17" noThreeD="1" sel="1" val="0"/>
</file>

<file path=xl/ctrlProps/ctrlProp8.xml><?xml version="1.0" encoding="utf-8"?>
<formControlPr xmlns="http://schemas.microsoft.com/office/spreadsheetml/2009/9/main" objectType="Drop" dropStyle="combo" dx="22" fmlaLink="Muster!$T$31" fmlaRange="Daten!$J$27:$J$29" noThreeD="1" sel="2" val="0"/>
</file>

<file path=xl/ctrlProps/ctrlProp80.xml><?xml version="1.0" encoding="utf-8"?>
<formControlPr xmlns="http://schemas.microsoft.com/office/spreadsheetml/2009/9/main" objectType="Drop" dropStyle="combo" dx="22" fmlaLink="Resultate!$Q$29" fmlaRange="Daten!$J$27:$J$29" noThreeD="1" sel="1" val="0"/>
</file>

<file path=xl/ctrlProps/ctrlProp81.xml><?xml version="1.0" encoding="utf-8"?>
<formControlPr xmlns="http://schemas.microsoft.com/office/spreadsheetml/2009/9/main" objectType="Drop" dropLines="15" dropStyle="combo" dx="22" fmlaLink="Resultate!$P$30" fmlaRange="Daten!$A$3:$A$17" noThreeD="1" sel="1" val="0"/>
</file>

<file path=xl/ctrlProps/ctrlProp82.xml><?xml version="1.0" encoding="utf-8"?>
<formControlPr xmlns="http://schemas.microsoft.com/office/spreadsheetml/2009/9/main" objectType="Drop" dropStyle="combo" dx="22" fmlaLink="Resultate!$Q$30" fmlaRange="Daten!$J$27:$J$29" noThreeD="1" sel="1" val="0"/>
</file>

<file path=xl/ctrlProps/ctrlProp83.xml><?xml version="1.0" encoding="utf-8"?>
<formControlPr xmlns="http://schemas.microsoft.com/office/spreadsheetml/2009/9/main" objectType="Drop" dropLines="15" dropStyle="combo" dx="22" fmlaLink="Resultate!$P$31" fmlaRange="Daten!$A$3:$A$17" noThreeD="1" sel="1" val="0"/>
</file>

<file path=xl/ctrlProps/ctrlProp84.xml><?xml version="1.0" encoding="utf-8"?>
<formControlPr xmlns="http://schemas.microsoft.com/office/spreadsheetml/2009/9/main" objectType="Drop" dropStyle="combo" dx="22" fmlaLink="Resultate!$Q$31" fmlaRange="Daten!$J$27:$J$29" noThreeD="1" sel="1" val="0"/>
</file>

<file path=xl/ctrlProps/ctrlProp85.xml><?xml version="1.0" encoding="utf-8"?>
<formControlPr xmlns="http://schemas.microsoft.com/office/spreadsheetml/2009/9/main" objectType="Drop" dropLines="15" dropStyle="combo" dx="22" fmlaLink="Resultate!$P$32" fmlaRange="Daten!$A$3:$A$17" noThreeD="1" sel="1" val="0"/>
</file>

<file path=xl/ctrlProps/ctrlProp86.xml><?xml version="1.0" encoding="utf-8"?>
<formControlPr xmlns="http://schemas.microsoft.com/office/spreadsheetml/2009/9/main" objectType="Drop" dropStyle="combo" dx="22" fmlaLink="Resultate!$Q$32" fmlaRange="Daten!$J$27:$J$29" noThreeD="1" sel="1" val="0"/>
</file>

<file path=xl/ctrlProps/ctrlProp87.xml><?xml version="1.0" encoding="utf-8"?>
<formControlPr xmlns="http://schemas.microsoft.com/office/spreadsheetml/2009/9/main" objectType="Drop" dropLines="15" dropStyle="combo" dx="22" fmlaLink="Resultate!$P$33" fmlaRange="Daten!$A$3:$A$17" noThreeD="1" sel="1" val="0"/>
</file>

<file path=xl/ctrlProps/ctrlProp88.xml><?xml version="1.0" encoding="utf-8"?>
<formControlPr xmlns="http://schemas.microsoft.com/office/spreadsheetml/2009/9/main" objectType="Drop" dropStyle="combo" dx="22" fmlaLink="Resultate!$Q$33" fmlaRange="Daten!$J$27:$J$29" noThreeD="1" sel="1" val="0"/>
</file>

<file path=xl/ctrlProps/ctrlProp89.xml><?xml version="1.0" encoding="utf-8"?>
<formControlPr xmlns="http://schemas.microsoft.com/office/spreadsheetml/2009/9/main" objectType="Drop" dropLines="15" dropStyle="combo" dx="22" fmlaLink="Resultate!$P$34" fmlaRange="Daten!$A$3:$A$17" noThreeD="1" sel="1" val="0"/>
</file>

<file path=xl/ctrlProps/ctrlProp9.xml><?xml version="1.0" encoding="utf-8"?>
<formControlPr xmlns="http://schemas.microsoft.com/office/spreadsheetml/2009/9/main" objectType="Drop" dropStyle="combo" dx="22" fmlaLink="Muster!$S$32" fmlaRange="Daten!$A$3:$A$9" noThreeD="1" sel="2" val="0"/>
</file>

<file path=xl/ctrlProps/ctrlProp90.xml><?xml version="1.0" encoding="utf-8"?>
<formControlPr xmlns="http://schemas.microsoft.com/office/spreadsheetml/2009/9/main" objectType="Drop" dropStyle="combo" dx="22" fmlaLink="Resultate!$Q$34" fmlaRange="Daten!$J$27:$J$29" noThreeD="1" sel="1" val="0"/>
</file>

<file path=xl/ctrlProps/ctrlProp91.xml><?xml version="1.0" encoding="utf-8"?>
<formControlPr xmlns="http://schemas.microsoft.com/office/spreadsheetml/2009/9/main" objectType="Drop" dropLines="15" dropStyle="combo" dx="22" fmlaLink="Resultate!$P$35" fmlaRange="Daten!$A$3:$A$17" noThreeD="1" sel="1" val="0"/>
</file>

<file path=xl/ctrlProps/ctrlProp92.xml><?xml version="1.0" encoding="utf-8"?>
<formControlPr xmlns="http://schemas.microsoft.com/office/spreadsheetml/2009/9/main" objectType="Drop" dropStyle="combo" dx="22" fmlaLink="Resultate!$Q$35" fmlaRange="Daten!$J$27:$J$29" noThreeD="1" sel="1" val="0"/>
</file>

<file path=xl/ctrlProps/ctrlProp93.xml><?xml version="1.0" encoding="utf-8"?>
<formControlPr xmlns="http://schemas.microsoft.com/office/spreadsheetml/2009/9/main" objectType="Drop" dropLines="15" dropStyle="combo" dx="22" fmlaLink="Resultate!$P$36" fmlaRange="Daten!$A$3:$A$17" noThreeD="1" sel="1" val="0"/>
</file>

<file path=xl/ctrlProps/ctrlProp94.xml><?xml version="1.0" encoding="utf-8"?>
<formControlPr xmlns="http://schemas.microsoft.com/office/spreadsheetml/2009/9/main" objectType="Drop" dropStyle="combo" dx="22" fmlaLink="Resultate!$Q$36" fmlaRange="Daten!$J$27:$J$29" noThreeD="1" sel="1" val="0"/>
</file>

<file path=xl/ctrlProps/ctrlProp95.xml><?xml version="1.0" encoding="utf-8"?>
<formControlPr xmlns="http://schemas.microsoft.com/office/spreadsheetml/2009/9/main" objectType="Drop" dropLines="15" dropStyle="combo" dx="22" fmlaLink="Resultate!$P$37" fmlaRange="Daten!$A$3:$A$17" noThreeD="1" sel="1" val="0"/>
</file>

<file path=xl/ctrlProps/ctrlProp96.xml><?xml version="1.0" encoding="utf-8"?>
<formControlPr xmlns="http://schemas.microsoft.com/office/spreadsheetml/2009/9/main" objectType="Drop" dropStyle="combo" dx="22" fmlaLink="Resultate!$Q$37" fmlaRange="Daten!$J$27:$J$29" noThreeD="1" sel="1" val="0"/>
</file>

<file path=xl/ctrlProps/ctrlProp97.xml><?xml version="1.0" encoding="utf-8"?>
<formControlPr xmlns="http://schemas.microsoft.com/office/spreadsheetml/2009/9/main" objectType="Drop" dropLines="15" dropStyle="combo" dx="22" fmlaLink="Resultate!$P$38" fmlaRange="Daten!$A$3:$A$17" noThreeD="1" sel="1" val="0"/>
</file>

<file path=xl/ctrlProps/ctrlProp98.xml><?xml version="1.0" encoding="utf-8"?>
<formControlPr xmlns="http://schemas.microsoft.com/office/spreadsheetml/2009/9/main" objectType="Drop" dropStyle="combo" dx="22" fmlaLink="Resultate!$Q$38" fmlaRange="Daten!$J$27:$J$29" noThreeD="1" sel="1" val="0"/>
</file>

<file path=xl/ctrlProps/ctrlProp99.xml><?xml version="1.0" encoding="utf-8"?>
<formControlPr xmlns="http://schemas.microsoft.com/office/spreadsheetml/2009/9/main" objectType="Drop" dropLines="15" dropStyle="combo" dx="22" fmlaLink="Resultate!$P$39" fmlaRange="Daten!$A$3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307" name="Picture 3" descr="logo lksv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845" name="Picture 3" descr="logo lksv2">
          <a:extLst>
            <a:ext uri="{FF2B5EF4-FFF2-40B4-BE49-F238E27FC236}">
              <a16:creationId xmlns:a16="http://schemas.microsoft.com/office/drawing/2014/main" id="{00000000-0008-0000-0100-00002D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23813</xdr:rowOff>
        </xdr:from>
        <xdr:to>
          <xdr:col>6</xdr:col>
          <xdr:colOff>981075</xdr:colOff>
          <xdr:row>27</xdr:row>
          <xdr:rowOff>219075</xdr:rowOff>
        </xdr:to>
        <xdr:sp macro="" textlink="">
          <xdr:nvSpPr>
            <xdr:cNvPr id="12289" name="Drop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0</xdr:rowOff>
        </xdr:from>
        <xdr:to>
          <xdr:col>7</xdr:col>
          <xdr:colOff>1143000</xdr:colOff>
          <xdr:row>27</xdr:row>
          <xdr:rowOff>200025</xdr:rowOff>
        </xdr:to>
        <xdr:sp macro="" textlink="">
          <xdr:nvSpPr>
            <xdr:cNvPr id="12290" name="Drop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981075</xdr:colOff>
          <xdr:row>28</xdr:row>
          <xdr:rowOff>214313</xdr:rowOff>
        </xdr:to>
        <xdr:sp macro="" textlink="">
          <xdr:nvSpPr>
            <xdr:cNvPr id="12291" name="Drop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23813</xdr:rowOff>
        </xdr:from>
        <xdr:to>
          <xdr:col>7</xdr:col>
          <xdr:colOff>1143000</xdr:colOff>
          <xdr:row>28</xdr:row>
          <xdr:rowOff>219075</xdr:rowOff>
        </xdr:to>
        <xdr:sp macro="" textlink="">
          <xdr:nvSpPr>
            <xdr:cNvPr id="12292" name="Dropdow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981075</xdr:colOff>
          <xdr:row>29</xdr:row>
          <xdr:rowOff>214313</xdr:rowOff>
        </xdr:to>
        <xdr:sp macro="" textlink="">
          <xdr:nvSpPr>
            <xdr:cNvPr id="12293" name="Drop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23813</xdr:rowOff>
        </xdr:from>
        <xdr:to>
          <xdr:col>7</xdr:col>
          <xdr:colOff>1143000</xdr:colOff>
          <xdr:row>29</xdr:row>
          <xdr:rowOff>219075</xdr:rowOff>
        </xdr:to>
        <xdr:sp macro="" textlink="">
          <xdr:nvSpPr>
            <xdr:cNvPr id="12294" name="Dropdow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0</xdr:rowOff>
        </xdr:from>
        <xdr:to>
          <xdr:col>6</xdr:col>
          <xdr:colOff>981075</xdr:colOff>
          <xdr:row>30</xdr:row>
          <xdr:rowOff>200025</xdr:rowOff>
        </xdr:to>
        <xdr:sp macro="" textlink="">
          <xdr:nvSpPr>
            <xdr:cNvPr id="12295" name="Drop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9525</xdr:rowOff>
        </xdr:from>
        <xdr:to>
          <xdr:col>7</xdr:col>
          <xdr:colOff>1143000</xdr:colOff>
          <xdr:row>30</xdr:row>
          <xdr:rowOff>214313</xdr:rowOff>
        </xdr:to>
        <xdr:sp macro="" textlink="">
          <xdr:nvSpPr>
            <xdr:cNvPr id="12296" name="Drop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6</xdr:col>
          <xdr:colOff>981075</xdr:colOff>
          <xdr:row>31</xdr:row>
          <xdr:rowOff>200025</xdr:rowOff>
        </xdr:to>
        <xdr:sp macro="" textlink="">
          <xdr:nvSpPr>
            <xdr:cNvPr id="12297" name="Dropdow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</xdr:rowOff>
        </xdr:from>
        <xdr:to>
          <xdr:col>7</xdr:col>
          <xdr:colOff>1143000</xdr:colOff>
          <xdr:row>31</xdr:row>
          <xdr:rowOff>214313</xdr:rowOff>
        </xdr:to>
        <xdr:sp macro="" textlink="">
          <xdr:nvSpPr>
            <xdr:cNvPr id="12298" name="Dropdow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981075</xdr:colOff>
          <xdr:row>32</xdr:row>
          <xdr:rowOff>214313</xdr:rowOff>
        </xdr:to>
        <xdr:sp macro="" textlink="">
          <xdr:nvSpPr>
            <xdr:cNvPr id="12299" name="Dropdow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23813</xdr:rowOff>
        </xdr:from>
        <xdr:to>
          <xdr:col>7</xdr:col>
          <xdr:colOff>1143000</xdr:colOff>
          <xdr:row>32</xdr:row>
          <xdr:rowOff>219075</xdr:rowOff>
        </xdr:to>
        <xdr:sp macro="" textlink="">
          <xdr:nvSpPr>
            <xdr:cNvPr id="12300" name="Dropdow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981075</xdr:colOff>
          <xdr:row>33</xdr:row>
          <xdr:rowOff>214313</xdr:rowOff>
        </xdr:to>
        <xdr:sp macro="" textlink="">
          <xdr:nvSpPr>
            <xdr:cNvPr id="12301" name="Dropdow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23813</xdr:rowOff>
        </xdr:from>
        <xdr:to>
          <xdr:col>7</xdr:col>
          <xdr:colOff>1143000</xdr:colOff>
          <xdr:row>33</xdr:row>
          <xdr:rowOff>219075</xdr:rowOff>
        </xdr:to>
        <xdr:sp macro="" textlink="">
          <xdr:nvSpPr>
            <xdr:cNvPr id="12302" name="Dropdow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23813</xdr:rowOff>
        </xdr:from>
        <xdr:to>
          <xdr:col>6</xdr:col>
          <xdr:colOff>981075</xdr:colOff>
          <xdr:row>34</xdr:row>
          <xdr:rowOff>219075</xdr:rowOff>
        </xdr:to>
        <xdr:sp macro="" textlink="">
          <xdr:nvSpPr>
            <xdr:cNvPr id="12303" name="Dropdown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28575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2304" name="Dropdown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981075</xdr:colOff>
          <xdr:row>35</xdr:row>
          <xdr:rowOff>214313</xdr:rowOff>
        </xdr:to>
        <xdr:sp macro="" textlink="">
          <xdr:nvSpPr>
            <xdr:cNvPr id="12305" name="Dropdown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23813</xdr:rowOff>
        </xdr:from>
        <xdr:to>
          <xdr:col>7</xdr:col>
          <xdr:colOff>1143000</xdr:colOff>
          <xdr:row>35</xdr:row>
          <xdr:rowOff>219075</xdr:rowOff>
        </xdr:to>
        <xdr:sp macro="" textlink="">
          <xdr:nvSpPr>
            <xdr:cNvPr id="12306" name="Dropdown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981075</xdr:colOff>
          <xdr:row>36</xdr:row>
          <xdr:rowOff>200025</xdr:rowOff>
        </xdr:to>
        <xdr:sp macro="" textlink="">
          <xdr:nvSpPr>
            <xdr:cNvPr id="12307" name="Dropdown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9525</xdr:rowOff>
        </xdr:from>
        <xdr:to>
          <xdr:col>7</xdr:col>
          <xdr:colOff>1143000</xdr:colOff>
          <xdr:row>36</xdr:row>
          <xdr:rowOff>214313</xdr:rowOff>
        </xdr:to>
        <xdr:sp macro="" textlink="">
          <xdr:nvSpPr>
            <xdr:cNvPr id="12308" name="Dropdow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23813</xdr:rowOff>
        </xdr:from>
        <xdr:to>
          <xdr:col>6</xdr:col>
          <xdr:colOff>981075</xdr:colOff>
          <xdr:row>37</xdr:row>
          <xdr:rowOff>219075</xdr:rowOff>
        </xdr:to>
        <xdr:sp macro="" textlink="">
          <xdr:nvSpPr>
            <xdr:cNvPr id="12309" name="Dropdow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37</xdr:row>
          <xdr:rowOff>28575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2310" name="Dropdown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981075</xdr:colOff>
          <xdr:row>38</xdr:row>
          <xdr:rowOff>214313</xdr:rowOff>
        </xdr:to>
        <xdr:sp macro="" textlink="">
          <xdr:nvSpPr>
            <xdr:cNvPr id="12311" name="Dropdown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23813</xdr:rowOff>
        </xdr:from>
        <xdr:to>
          <xdr:col>7</xdr:col>
          <xdr:colOff>1143000</xdr:colOff>
          <xdr:row>38</xdr:row>
          <xdr:rowOff>219075</xdr:rowOff>
        </xdr:to>
        <xdr:sp macro="" textlink="">
          <xdr:nvSpPr>
            <xdr:cNvPr id="12312" name="Dropdow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6</xdr:col>
          <xdr:colOff>981075</xdr:colOff>
          <xdr:row>39</xdr:row>
          <xdr:rowOff>200025</xdr:rowOff>
        </xdr:to>
        <xdr:sp macro="" textlink="">
          <xdr:nvSpPr>
            <xdr:cNvPr id="12313" name="Dropdow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39</xdr:row>
          <xdr:rowOff>0</xdr:rowOff>
        </xdr:from>
        <xdr:to>
          <xdr:col>7</xdr:col>
          <xdr:colOff>1143000</xdr:colOff>
          <xdr:row>39</xdr:row>
          <xdr:rowOff>200025</xdr:rowOff>
        </xdr:to>
        <xdr:sp macro="" textlink="">
          <xdr:nvSpPr>
            <xdr:cNvPr id="12314" name="Dropdow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981075</xdr:colOff>
          <xdr:row>40</xdr:row>
          <xdr:rowOff>214313</xdr:rowOff>
        </xdr:to>
        <xdr:sp macro="" textlink="">
          <xdr:nvSpPr>
            <xdr:cNvPr id="12315" name="Dropdow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23813</xdr:rowOff>
        </xdr:from>
        <xdr:to>
          <xdr:col>7</xdr:col>
          <xdr:colOff>1143000</xdr:colOff>
          <xdr:row>40</xdr:row>
          <xdr:rowOff>219075</xdr:rowOff>
        </xdr:to>
        <xdr:sp macro="" textlink="">
          <xdr:nvSpPr>
            <xdr:cNvPr id="12316" name="Dropdown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981075</xdr:colOff>
          <xdr:row>41</xdr:row>
          <xdr:rowOff>214313</xdr:rowOff>
        </xdr:to>
        <xdr:sp macro="" textlink="">
          <xdr:nvSpPr>
            <xdr:cNvPr id="12317" name="Dropdown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41</xdr:row>
          <xdr:rowOff>23813</xdr:rowOff>
        </xdr:from>
        <xdr:to>
          <xdr:col>7</xdr:col>
          <xdr:colOff>1143000</xdr:colOff>
          <xdr:row>41</xdr:row>
          <xdr:rowOff>219075</xdr:rowOff>
        </xdr:to>
        <xdr:sp macro="" textlink="">
          <xdr:nvSpPr>
            <xdr:cNvPr id="12318" name="Dropdown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6</xdr:col>
          <xdr:colOff>981075</xdr:colOff>
          <xdr:row>42</xdr:row>
          <xdr:rowOff>200025</xdr:rowOff>
        </xdr:to>
        <xdr:sp macro="" textlink="">
          <xdr:nvSpPr>
            <xdr:cNvPr id="12319" name="Dropdown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42</xdr:row>
          <xdr:rowOff>9525</xdr:rowOff>
        </xdr:from>
        <xdr:to>
          <xdr:col>7</xdr:col>
          <xdr:colOff>1143000</xdr:colOff>
          <xdr:row>42</xdr:row>
          <xdr:rowOff>214313</xdr:rowOff>
        </xdr:to>
        <xdr:sp macro="" textlink="">
          <xdr:nvSpPr>
            <xdr:cNvPr id="12320" name="Dropdown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6</xdr:col>
          <xdr:colOff>981075</xdr:colOff>
          <xdr:row>43</xdr:row>
          <xdr:rowOff>200025</xdr:rowOff>
        </xdr:to>
        <xdr:sp macro="" textlink="">
          <xdr:nvSpPr>
            <xdr:cNvPr id="12321" name="Dropdown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43</xdr:row>
          <xdr:rowOff>9525</xdr:rowOff>
        </xdr:from>
        <xdr:to>
          <xdr:col>7</xdr:col>
          <xdr:colOff>1143000</xdr:colOff>
          <xdr:row>43</xdr:row>
          <xdr:rowOff>214313</xdr:rowOff>
        </xdr:to>
        <xdr:sp macro="" textlink="">
          <xdr:nvSpPr>
            <xdr:cNvPr id="12322" name="Dropdown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981075</xdr:colOff>
          <xdr:row>44</xdr:row>
          <xdr:rowOff>214313</xdr:rowOff>
        </xdr:to>
        <xdr:sp macro="" textlink="">
          <xdr:nvSpPr>
            <xdr:cNvPr id="12323" name="Dropdown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44</xdr:row>
          <xdr:rowOff>23813</xdr:rowOff>
        </xdr:from>
        <xdr:to>
          <xdr:col>7</xdr:col>
          <xdr:colOff>1143000</xdr:colOff>
          <xdr:row>44</xdr:row>
          <xdr:rowOff>219075</xdr:rowOff>
        </xdr:to>
        <xdr:sp macro="" textlink="">
          <xdr:nvSpPr>
            <xdr:cNvPr id="12324" name="Dropdown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981075</xdr:colOff>
          <xdr:row>45</xdr:row>
          <xdr:rowOff>214313</xdr:rowOff>
        </xdr:to>
        <xdr:sp macro="" textlink="">
          <xdr:nvSpPr>
            <xdr:cNvPr id="12325" name="Dropdown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45</xdr:row>
          <xdr:rowOff>23813</xdr:rowOff>
        </xdr:from>
        <xdr:to>
          <xdr:col>7</xdr:col>
          <xdr:colOff>1143000</xdr:colOff>
          <xdr:row>45</xdr:row>
          <xdr:rowOff>219075</xdr:rowOff>
        </xdr:to>
        <xdr:sp macro="" textlink="">
          <xdr:nvSpPr>
            <xdr:cNvPr id="12326" name="Dropdown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23813</xdr:rowOff>
        </xdr:from>
        <xdr:to>
          <xdr:col>6</xdr:col>
          <xdr:colOff>981075</xdr:colOff>
          <xdr:row>46</xdr:row>
          <xdr:rowOff>219075</xdr:rowOff>
        </xdr:to>
        <xdr:sp macro="" textlink="">
          <xdr:nvSpPr>
            <xdr:cNvPr id="12327" name="Dropdown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46</xdr:row>
          <xdr:rowOff>28575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2328" name="Dropdown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981075</xdr:colOff>
          <xdr:row>47</xdr:row>
          <xdr:rowOff>214313</xdr:rowOff>
        </xdr:to>
        <xdr:sp macro="" textlink="">
          <xdr:nvSpPr>
            <xdr:cNvPr id="12329" name="Drop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23813</xdr:rowOff>
        </xdr:from>
        <xdr:to>
          <xdr:col>7</xdr:col>
          <xdr:colOff>1143000</xdr:colOff>
          <xdr:row>47</xdr:row>
          <xdr:rowOff>219075</xdr:rowOff>
        </xdr:to>
        <xdr:sp macro="" textlink="">
          <xdr:nvSpPr>
            <xdr:cNvPr id="12330" name="Dropdown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6</xdr:col>
          <xdr:colOff>981075</xdr:colOff>
          <xdr:row>48</xdr:row>
          <xdr:rowOff>200025</xdr:rowOff>
        </xdr:to>
        <xdr:sp macro="" textlink="">
          <xdr:nvSpPr>
            <xdr:cNvPr id="12331" name="Dropdown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48</xdr:row>
          <xdr:rowOff>9525</xdr:rowOff>
        </xdr:from>
        <xdr:to>
          <xdr:col>7</xdr:col>
          <xdr:colOff>1143000</xdr:colOff>
          <xdr:row>48</xdr:row>
          <xdr:rowOff>214313</xdr:rowOff>
        </xdr:to>
        <xdr:sp macro="" textlink="">
          <xdr:nvSpPr>
            <xdr:cNvPr id="12332" name="Drop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23813</xdr:rowOff>
        </xdr:from>
        <xdr:to>
          <xdr:col>6</xdr:col>
          <xdr:colOff>981075</xdr:colOff>
          <xdr:row>49</xdr:row>
          <xdr:rowOff>219075</xdr:rowOff>
        </xdr:to>
        <xdr:sp macro="" textlink="">
          <xdr:nvSpPr>
            <xdr:cNvPr id="12333" name="Dropdown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28575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2334" name="Dropdown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981075</xdr:colOff>
          <xdr:row>50</xdr:row>
          <xdr:rowOff>214313</xdr:rowOff>
        </xdr:to>
        <xdr:sp macro="" textlink="">
          <xdr:nvSpPr>
            <xdr:cNvPr id="12335" name="Dropdown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50</xdr:row>
          <xdr:rowOff>23813</xdr:rowOff>
        </xdr:from>
        <xdr:to>
          <xdr:col>7</xdr:col>
          <xdr:colOff>1143000</xdr:colOff>
          <xdr:row>50</xdr:row>
          <xdr:rowOff>219075</xdr:rowOff>
        </xdr:to>
        <xdr:sp macro="" textlink="">
          <xdr:nvSpPr>
            <xdr:cNvPr id="12336" name="Dropdown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981075</xdr:colOff>
          <xdr:row>51</xdr:row>
          <xdr:rowOff>214313</xdr:rowOff>
        </xdr:to>
        <xdr:sp macro="" textlink="">
          <xdr:nvSpPr>
            <xdr:cNvPr id="12337" name="Dropdown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23813</xdr:rowOff>
        </xdr:from>
        <xdr:to>
          <xdr:col>7</xdr:col>
          <xdr:colOff>1143000</xdr:colOff>
          <xdr:row>51</xdr:row>
          <xdr:rowOff>219075</xdr:rowOff>
        </xdr:to>
        <xdr:sp macro="" textlink="">
          <xdr:nvSpPr>
            <xdr:cNvPr id="12338" name="Dropdown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504937</xdr:colOff>
      <xdr:row>3</xdr:row>
      <xdr:rowOff>125729</xdr:rowOff>
    </xdr:from>
    <xdr:to>
      <xdr:col>13</xdr:col>
      <xdr:colOff>320040</xdr:colOff>
      <xdr:row>8</xdr:row>
      <xdr:rowOff>116205</xdr:rowOff>
    </xdr:to>
    <xdr:sp macro="" textlink="">
      <xdr:nvSpPr>
        <xdr:cNvPr id="53" name="Text Box 7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214347" y="723899"/>
          <a:ext cx="4120403" cy="723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8000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54" name="Text Box 8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22. Oktober</a:t>
          </a:r>
        </a:p>
      </xdr:txBody>
    </xdr:sp>
    <xdr:clientData/>
  </xdr:twoCellAnchor>
  <xdr:twoCellAnchor>
    <xdr:from>
      <xdr:col>1</xdr:col>
      <xdr:colOff>965835</xdr:colOff>
      <xdr:row>0</xdr:row>
      <xdr:rowOff>66675</xdr:rowOff>
    </xdr:from>
    <xdr:to>
      <xdr:col>6</xdr:col>
      <xdr:colOff>548676</xdr:colOff>
      <xdr:row>8</xdr:row>
      <xdr:rowOff>68594</xdr:rowOff>
    </xdr:to>
    <xdr:sp macro="" textlink="">
      <xdr:nvSpPr>
        <xdr:cNvPr id="56" name="WordArt 5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6667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658" name="Picture 3" descr="logo lksv2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23813</xdr:rowOff>
        </xdr:from>
        <xdr:to>
          <xdr:col>6</xdr:col>
          <xdr:colOff>1433513</xdr:colOff>
          <xdr:row>27</xdr:row>
          <xdr:rowOff>219075</xdr:rowOff>
        </xdr:to>
        <xdr:sp macro="" textlink="">
          <xdr:nvSpPr>
            <xdr:cNvPr id="1030" name="Drop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0</xdr:rowOff>
        </xdr:from>
        <xdr:to>
          <xdr:col>7</xdr:col>
          <xdr:colOff>1143000</xdr:colOff>
          <xdr:row>27</xdr:row>
          <xdr:rowOff>200025</xdr:rowOff>
        </xdr:to>
        <xdr:sp macro="" textlink="">
          <xdr:nvSpPr>
            <xdr:cNvPr id="1032" name="Drop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1433513</xdr:colOff>
          <xdr:row>28</xdr:row>
          <xdr:rowOff>214313</xdr:rowOff>
        </xdr:to>
        <xdr:sp macro="" textlink="">
          <xdr:nvSpPr>
            <xdr:cNvPr id="1035" name="Drop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23813</xdr:rowOff>
        </xdr:from>
        <xdr:to>
          <xdr:col>7</xdr:col>
          <xdr:colOff>1143000</xdr:colOff>
          <xdr:row>28</xdr:row>
          <xdr:rowOff>219075</xdr:rowOff>
        </xdr:to>
        <xdr:sp macro="" textlink="">
          <xdr:nvSpPr>
            <xdr:cNvPr id="1036" name="Drop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1433513</xdr:colOff>
          <xdr:row>29</xdr:row>
          <xdr:rowOff>214313</xdr:rowOff>
        </xdr:to>
        <xdr:sp macro="" textlink="">
          <xdr:nvSpPr>
            <xdr:cNvPr id="1037" name="Drop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23813</xdr:rowOff>
        </xdr:from>
        <xdr:to>
          <xdr:col>7</xdr:col>
          <xdr:colOff>1143000</xdr:colOff>
          <xdr:row>29</xdr:row>
          <xdr:rowOff>219075</xdr:rowOff>
        </xdr:to>
        <xdr:sp macro="" textlink="">
          <xdr:nvSpPr>
            <xdr:cNvPr id="1038" name="Drop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0</xdr:rowOff>
        </xdr:from>
        <xdr:to>
          <xdr:col>6</xdr:col>
          <xdr:colOff>1433513</xdr:colOff>
          <xdr:row>30</xdr:row>
          <xdr:rowOff>200025</xdr:rowOff>
        </xdr:to>
        <xdr:sp macro="" textlink="">
          <xdr:nvSpPr>
            <xdr:cNvPr id="1039" name="Drop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9525</xdr:rowOff>
        </xdr:from>
        <xdr:to>
          <xdr:col>7</xdr:col>
          <xdr:colOff>1143000</xdr:colOff>
          <xdr:row>30</xdr:row>
          <xdr:rowOff>214313</xdr:rowOff>
        </xdr:to>
        <xdr:sp macro="" textlink="">
          <xdr:nvSpPr>
            <xdr:cNvPr id="1040" name="Drop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6</xdr:col>
          <xdr:colOff>1433513</xdr:colOff>
          <xdr:row>31</xdr:row>
          <xdr:rowOff>200025</xdr:rowOff>
        </xdr:to>
        <xdr:sp macro="" textlink="">
          <xdr:nvSpPr>
            <xdr:cNvPr id="1043" name="Drop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</xdr:rowOff>
        </xdr:from>
        <xdr:to>
          <xdr:col>7</xdr:col>
          <xdr:colOff>1143000</xdr:colOff>
          <xdr:row>31</xdr:row>
          <xdr:rowOff>214313</xdr:rowOff>
        </xdr:to>
        <xdr:sp macro="" textlink="">
          <xdr:nvSpPr>
            <xdr:cNvPr id="1044" name="Drop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1433513</xdr:colOff>
          <xdr:row>32</xdr:row>
          <xdr:rowOff>214313</xdr:rowOff>
        </xdr:to>
        <xdr:sp macro="" textlink="">
          <xdr:nvSpPr>
            <xdr:cNvPr id="1045" name="Drop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32</xdr:row>
          <xdr:rowOff>23813</xdr:rowOff>
        </xdr:from>
        <xdr:to>
          <xdr:col>7</xdr:col>
          <xdr:colOff>1143000</xdr:colOff>
          <xdr:row>32</xdr:row>
          <xdr:rowOff>219075</xdr:rowOff>
        </xdr:to>
        <xdr:sp macro="" textlink="">
          <xdr:nvSpPr>
            <xdr:cNvPr id="1046" name="Drop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1433513</xdr:colOff>
          <xdr:row>33</xdr:row>
          <xdr:rowOff>214313</xdr:rowOff>
        </xdr:to>
        <xdr:sp macro="" textlink="">
          <xdr:nvSpPr>
            <xdr:cNvPr id="1047" name="Drop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33</xdr:row>
          <xdr:rowOff>23813</xdr:rowOff>
        </xdr:from>
        <xdr:to>
          <xdr:col>7</xdr:col>
          <xdr:colOff>1143000</xdr:colOff>
          <xdr:row>33</xdr:row>
          <xdr:rowOff>219075</xdr:rowOff>
        </xdr:to>
        <xdr:sp macro="" textlink="">
          <xdr:nvSpPr>
            <xdr:cNvPr id="1048" name="Drop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23813</xdr:rowOff>
        </xdr:from>
        <xdr:to>
          <xdr:col>6</xdr:col>
          <xdr:colOff>1433513</xdr:colOff>
          <xdr:row>34</xdr:row>
          <xdr:rowOff>219075</xdr:rowOff>
        </xdr:to>
        <xdr:sp macro="" textlink="">
          <xdr:nvSpPr>
            <xdr:cNvPr id="1049" name="Drop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34</xdr:row>
          <xdr:rowOff>28575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050" name="Drop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1433513</xdr:colOff>
          <xdr:row>35</xdr:row>
          <xdr:rowOff>214313</xdr:rowOff>
        </xdr:to>
        <xdr:sp macro="" textlink="">
          <xdr:nvSpPr>
            <xdr:cNvPr id="1051" name="Drop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23813</xdr:rowOff>
        </xdr:from>
        <xdr:to>
          <xdr:col>7</xdr:col>
          <xdr:colOff>1143000</xdr:colOff>
          <xdr:row>35</xdr:row>
          <xdr:rowOff>219075</xdr:rowOff>
        </xdr:to>
        <xdr:sp macro="" textlink="">
          <xdr:nvSpPr>
            <xdr:cNvPr id="1052" name="Drop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1433513</xdr:colOff>
          <xdr:row>36</xdr:row>
          <xdr:rowOff>200025</xdr:rowOff>
        </xdr:to>
        <xdr:sp macro="" textlink="">
          <xdr:nvSpPr>
            <xdr:cNvPr id="1053" name="Drop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9525</xdr:rowOff>
        </xdr:from>
        <xdr:to>
          <xdr:col>7</xdr:col>
          <xdr:colOff>1143000</xdr:colOff>
          <xdr:row>36</xdr:row>
          <xdr:rowOff>214313</xdr:rowOff>
        </xdr:to>
        <xdr:sp macro="" textlink="">
          <xdr:nvSpPr>
            <xdr:cNvPr id="1054" name="Drop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23813</xdr:rowOff>
        </xdr:from>
        <xdr:to>
          <xdr:col>6</xdr:col>
          <xdr:colOff>1433513</xdr:colOff>
          <xdr:row>37</xdr:row>
          <xdr:rowOff>219075</xdr:rowOff>
        </xdr:to>
        <xdr:sp macro="" textlink="">
          <xdr:nvSpPr>
            <xdr:cNvPr id="1055" name="Drop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37</xdr:row>
          <xdr:rowOff>28575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056" name="Drop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1433513</xdr:colOff>
          <xdr:row>38</xdr:row>
          <xdr:rowOff>214313</xdr:rowOff>
        </xdr:to>
        <xdr:sp macro="" textlink="">
          <xdr:nvSpPr>
            <xdr:cNvPr id="1057" name="Drop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23813</xdr:rowOff>
        </xdr:from>
        <xdr:to>
          <xdr:col>7</xdr:col>
          <xdr:colOff>1143000</xdr:colOff>
          <xdr:row>38</xdr:row>
          <xdr:rowOff>219075</xdr:rowOff>
        </xdr:to>
        <xdr:sp macro="" textlink="">
          <xdr:nvSpPr>
            <xdr:cNvPr id="1058" name="Drop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6</xdr:col>
          <xdr:colOff>1433513</xdr:colOff>
          <xdr:row>39</xdr:row>
          <xdr:rowOff>200025</xdr:rowOff>
        </xdr:to>
        <xdr:sp macro="" textlink="">
          <xdr:nvSpPr>
            <xdr:cNvPr id="1065" name="Drop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39</xdr:row>
          <xdr:rowOff>0</xdr:rowOff>
        </xdr:from>
        <xdr:to>
          <xdr:col>7</xdr:col>
          <xdr:colOff>1143000</xdr:colOff>
          <xdr:row>39</xdr:row>
          <xdr:rowOff>200025</xdr:rowOff>
        </xdr:to>
        <xdr:sp macro="" textlink="">
          <xdr:nvSpPr>
            <xdr:cNvPr id="1066" name="Drop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1433513</xdr:colOff>
          <xdr:row>40</xdr:row>
          <xdr:rowOff>214313</xdr:rowOff>
        </xdr:to>
        <xdr:sp macro="" textlink="">
          <xdr:nvSpPr>
            <xdr:cNvPr id="1067" name="Drop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40</xdr:row>
          <xdr:rowOff>23813</xdr:rowOff>
        </xdr:from>
        <xdr:to>
          <xdr:col>7</xdr:col>
          <xdr:colOff>1143000</xdr:colOff>
          <xdr:row>40</xdr:row>
          <xdr:rowOff>219075</xdr:rowOff>
        </xdr:to>
        <xdr:sp macro="" textlink="">
          <xdr:nvSpPr>
            <xdr:cNvPr id="1068" name="Drop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9525</xdr:rowOff>
        </xdr:from>
        <xdr:to>
          <xdr:col>6</xdr:col>
          <xdr:colOff>1433513</xdr:colOff>
          <xdr:row>41</xdr:row>
          <xdr:rowOff>214313</xdr:rowOff>
        </xdr:to>
        <xdr:sp macro="" textlink="">
          <xdr:nvSpPr>
            <xdr:cNvPr id="1069" name="Drop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41</xdr:row>
          <xdr:rowOff>23813</xdr:rowOff>
        </xdr:from>
        <xdr:to>
          <xdr:col>7</xdr:col>
          <xdr:colOff>1143000</xdr:colOff>
          <xdr:row>41</xdr:row>
          <xdr:rowOff>219075</xdr:rowOff>
        </xdr:to>
        <xdr:sp macro="" textlink="">
          <xdr:nvSpPr>
            <xdr:cNvPr id="1070" name="Drop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6</xdr:col>
          <xdr:colOff>1433513</xdr:colOff>
          <xdr:row>42</xdr:row>
          <xdr:rowOff>200025</xdr:rowOff>
        </xdr:to>
        <xdr:sp macro="" textlink="">
          <xdr:nvSpPr>
            <xdr:cNvPr id="1071" name="Drop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42</xdr:row>
          <xdr:rowOff>9525</xdr:rowOff>
        </xdr:from>
        <xdr:to>
          <xdr:col>7</xdr:col>
          <xdr:colOff>1143000</xdr:colOff>
          <xdr:row>42</xdr:row>
          <xdr:rowOff>214313</xdr:rowOff>
        </xdr:to>
        <xdr:sp macro="" textlink="">
          <xdr:nvSpPr>
            <xdr:cNvPr id="1072" name="Drop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6</xdr:col>
          <xdr:colOff>1433513</xdr:colOff>
          <xdr:row>43</xdr:row>
          <xdr:rowOff>200025</xdr:rowOff>
        </xdr:to>
        <xdr:sp macro="" textlink="">
          <xdr:nvSpPr>
            <xdr:cNvPr id="1073" name="Drop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43</xdr:row>
          <xdr:rowOff>9525</xdr:rowOff>
        </xdr:from>
        <xdr:to>
          <xdr:col>7</xdr:col>
          <xdr:colOff>1143000</xdr:colOff>
          <xdr:row>43</xdr:row>
          <xdr:rowOff>214313</xdr:rowOff>
        </xdr:to>
        <xdr:sp macro="" textlink="">
          <xdr:nvSpPr>
            <xdr:cNvPr id="1074" name="Drop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1433513</xdr:colOff>
          <xdr:row>44</xdr:row>
          <xdr:rowOff>214313</xdr:rowOff>
        </xdr:to>
        <xdr:sp macro="" textlink="">
          <xdr:nvSpPr>
            <xdr:cNvPr id="1075" name="Drop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44</xdr:row>
          <xdr:rowOff>23813</xdr:rowOff>
        </xdr:from>
        <xdr:to>
          <xdr:col>7</xdr:col>
          <xdr:colOff>1143000</xdr:colOff>
          <xdr:row>44</xdr:row>
          <xdr:rowOff>219075</xdr:rowOff>
        </xdr:to>
        <xdr:sp macro="" textlink="">
          <xdr:nvSpPr>
            <xdr:cNvPr id="1076" name="Drop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9525</xdr:rowOff>
        </xdr:from>
        <xdr:to>
          <xdr:col>6</xdr:col>
          <xdr:colOff>1433513</xdr:colOff>
          <xdr:row>45</xdr:row>
          <xdr:rowOff>214313</xdr:rowOff>
        </xdr:to>
        <xdr:sp macro="" textlink="">
          <xdr:nvSpPr>
            <xdr:cNvPr id="1077" name="Drop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45</xdr:row>
          <xdr:rowOff>23813</xdr:rowOff>
        </xdr:from>
        <xdr:to>
          <xdr:col>7</xdr:col>
          <xdr:colOff>1143000</xdr:colOff>
          <xdr:row>45</xdr:row>
          <xdr:rowOff>219075</xdr:rowOff>
        </xdr:to>
        <xdr:sp macro="" textlink="">
          <xdr:nvSpPr>
            <xdr:cNvPr id="1078" name="Drop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46</xdr:row>
          <xdr:rowOff>23813</xdr:rowOff>
        </xdr:from>
        <xdr:to>
          <xdr:col>6</xdr:col>
          <xdr:colOff>1433513</xdr:colOff>
          <xdr:row>46</xdr:row>
          <xdr:rowOff>219075</xdr:rowOff>
        </xdr:to>
        <xdr:sp macro="" textlink="">
          <xdr:nvSpPr>
            <xdr:cNvPr id="1079" name="Drop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46</xdr:row>
          <xdr:rowOff>28575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080" name="Drop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1433513</xdr:colOff>
          <xdr:row>47</xdr:row>
          <xdr:rowOff>214313</xdr:rowOff>
        </xdr:to>
        <xdr:sp macro="" textlink="">
          <xdr:nvSpPr>
            <xdr:cNvPr id="1081" name="Drop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23813</xdr:rowOff>
        </xdr:from>
        <xdr:to>
          <xdr:col>7</xdr:col>
          <xdr:colOff>1143000</xdr:colOff>
          <xdr:row>47</xdr:row>
          <xdr:rowOff>219075</xdr:rowOff>
        </xdr:to>
        <xdr:sp macro="" textlink="">
          <xdr:nvSpPr>
            <xdr:cNvPr id="1082" name="Drop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6</xdr:col>
          <xdr:colOff>1433513</xdr:colOff>
          <xdr:row>48</xdr:row>
          <xdr:rowOff>200025</xdr:rowOff>
        </xdr:to>
        <xdr:sp macro="" textlink="">
          <xdr:nvSpPr>
            <xdr:cNvPr id="1083" name="Drop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48</xdr:row>
          <xdr:rowOff>9525</xdr:rowOff>
        </xdr:from>
        <xdr:to>
          <xdr:col>7</xdr:col>
          <xdr:colOff>1143000</xdr:colOff>
          <xdr:row>48</xdr:row>
          <xdr:rowOff>214313</xdr:rowOff>
        </xdr:to>
        <xdr:sp macro="" textlink="">
          <xdr:nvSpPr>
            <xdr:cNvPr id="1084" name="Drop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23813</xdr:rowOff>
        </xdr:from>
        <xdr:to>
          <xdr:col>6</xdr:col>
          <xdr:colOff>1433513</xdr:colOff>
          <xdr:row>49</xdr:row>
          <xdr:rowOff>219075</xdr:rowOff>
        </xdr:to>
        <xdr:sp macro="" textlink="">
          <xdr:nvSpPr>
            <xdr:cNvPr id="1085" name="Drop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28575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086" name="Drop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50</xdr:row>
          <xdr:rowOff>9525</xdr:rowOff>
        </xdr:from>
        <xdr:to>
          <xdr:col>6</xdr:col>
          <xdr:colOff>1433513</xdr:colOff>
          <xdr:row>50</xdr:row>
          <xdr:rowOff>214313</xdr:rowOff>
        </xdr:to>
        <xdr:sp macro="" textlink="">
          <xdr:nvSpPr>
            <xdr:cNvPr id="1087" name="Drop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50</xdr:row>
          <xdr:rowOff>23813</xdr:rowOff>
        </xdr:from>
        <xdr:to>
          <xdr:col>7</xdr:col>
          <xdr:colOff>1143000</xdr:colOff>
          <xdr:row>50</xdr:row>
          <xdr:rowOff>219075</xdr:rowOff>
        </xdr:to>
        <xdr:sp macro="" textlink="">
          <xdr:nvSpPr>
            <xdr:cNvPr id="1088" name="Drop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51</xdr:row>
          <xdr:rowOff>9525</xdr:rowOff>
        </xdr:from>
        <xdr:to>
          <xdr:col>6</xdr:col>
          <xdr:colOff>1433513</xdr:colOff>
          <xdr:row>51</xdr:row>
          <xdr:rowOff>214313</xdr:rowOff>
        </xdr:to>
        <xdr:sp macro="" textlink="">
          <xdr:nvSpPr>
            <xdr:cNvPr id="1089" name="Drop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51</xdr:row>
          <xdr:rowOff>23813</xdr:rowOff>
        </xdr:from>
        <xdr:to>
          <xdr:col>7</xdr:col>
          <xdr:colOff>1143000</xdr:colOff>
          <xdr:row>51</xdr:row>
          <xdr:rowOff>219075</xdr:rowOff>
        </xdr:to>
        <xdr:sp macro="" textlink="">
          <xdr:nvSpPr>
            <xdr:cNvPr id="1090" name="Drop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504936</xdr:colOff>
      <xdr:row>2</xdr:row>
      <xdr:rowOff>49530</xdr:rowOff>
    </xdr:from>
    <xdr:to>
      <xdr:col>14</xdr:col>
      <xdr:colOff>38115</xdr:colOff>
      <xdr:row>7</xdr:row>
      <xdr:rowOff>66655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7214346" y="542925"/>
          <a:ext cx="3844179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10</xdr:col>
      <xdr:colOff>620378</xdr:colOff>
      <xdr:row>12</xdr:row>
      <xdr:rowOff>104839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22. Oktober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9525</xdr:rowOff>
        </xdr:from>
        <xdr:to>
          <xdr:col>6</xdr:col>
          <xdr:colOff>981075</xdr:colOff>
          <xdr:row>52</xdr:row>
          <xdr:rowOff>214313</xdr:rowOff>
        </xdr:to>
        <xdr:sp macro="" textlink="">
          <xdr:nvSpPr>
            <xdr:cNvPr id="1213" name="Dropdow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23813</xdr:rowOff>
        </xdr:from>
        <xdr:to>
          <xdr:col>7</xdr:col>
          <xdr:colOff>1143000</xdr:colOff>
          <xdr:row>52</xdr:row>
          <xdr:rowOff>219075</xdr:rowOff>
        </xdr:to>
        <xdr:sp macro="" textlink="">
          <xdr:nvSpPr>
            <xdr:cNvPr id="1214" name="Dropdow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9525</xdr:rowOff>
        </xdr:from>
        <xdr:to>
          <xdr:col>6</xdr:col>
          <xdr:colOff>981075</xdr:colOff>
          <xdr:row>53</xdr:row>
          <xdr:rowOff>214313</xdr:rowOff>
        </xdr:to>
        <xdr:sp macro="" textlink="">
          <xdr:nvSpPr>
            <xdr:cNvPr id="1215" name="Dropdow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23813</xdr:rowOff>
        </xdr:from>
        <xdr:to>
          <xdr:col>7</xdr:col>
          <xdr:colOff>1143000</xdr:colOff>
          <xdr:row>53</xdr:row>
          <xdr:rowOff>219075</xdr:rowOff>
        </xdr:to>
        <xdr:sp macro="" textlink="">
          <xdr:nvSpPr>
            <xdr:cNvPr id="1216" name="Dropdow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9525</xdr:rowOff>
        </xdr:from>
        <xdr:to>
          <xdr:col>6</xdr:col>
          <xdr:colOff>981075</xdr:colOff>
          <xdr:row>54</xdr:row>
          <xdr:rowOff>214313</xdr:rowOff>
        </xdr:to>
        <xdr:sp macro="" textlink="">
          <xdr:nvSpPr>
            <xdr:cNvPr id="1217" name="Dropdow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54</xdr:row>
          <xdr:rowOff>23813</xdr:rowOff>
        </xdr:from>
        <xdr:to>
          <xdr:col>7</xdr:col>
          <xdr:colOff>1143000</xdr:colOff>
          <xdr:row>54</xdr:row>
          <xdr:rowOff>219075</xdr:rowOff>
        </xdr:to>
        <xdr:sp macro="" textlink="">
          <xdr:nvSpPr>
            <xdr:cNvPr id="1218" name="Dropdow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9525</xdr:rowOff>
        </xdr:from>
        <xdr:to>
          <xdr:col>6</xdr:col>
          <xdr:colOff>981075</xdr:colOff>
          <xdr:row>55</xdr:row>
          <xdr:rowOff>214313</xdr:rowOff>
        </xdr:to>
        <xdr:sp macro="" textlink="">
          <xdr:nvSpPr>
            <xdr:cNvPr id="1219" name="Dropdow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55</xdr:row>
          <xdr:rowOff>23813</xdr:rowOff>
        </xdr:from>
        <xdr:to>
          <xdr:col>7</xdr:col>
          <xdr:colOff>1143000</xdr:colOff>
          <xdr:row>55</xdr:row>
          <xdr:rowOff>219075</xdr:rowOff>
        </xdr:to>
        <xdr:sp macro="" textlink="">
          <xdr:nvSpPr>
            <xdr:cNvPr id="1220" name="Dropdow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9525</xdr:rowOff>
        </xdr:from>
        <xdr:to>
          <xdr:col>6</xdr:col>
          <xdr:colOff>981075</xdr:colOff>
          <xdr:row>56</xdr:row>
          <xdr:rowOff>214313</xdr:rowOff>
        </xdr:to>
        <xdr:sp macro="" textlink="">
          <xdr:nvSpPr>
            <xdr:cNvPr id="1221" name="Dropdow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56</xdr:row>
          <xdr:rowOff>23813</xdr:rowOff>
        </xdr:from>
        <xdr:to>
          <xdr:col>7</xdr:col>
          <xdr:colOff>1143000</xdr:colOff>
          <xdr:row>56</xdr:row>
          <xdr:rowOff>219075</xdr:rowOff>
        </xdr:to>
        <xdr:sp macro="" textlink="">
          <xdr:nvSpPr>
            <xdr:cNvPr id="1222" name="Dropdow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9525</xdr:rowOff>
        </xdr:from>
        <xdr:to>
          <xdr:col>6</xdr:col>
          <xdr:colOff>981075</xdr:colOff>
          <xdr:row>57</xdr:row>
          <xdr:rowOff>214313</xdr:rowOff>
        </xdr:to>
        <xdr:sp macro="" textlink="">
          <xdr:nvSpPr>
            <xdr:cNvPr id="1223" name="Dropdow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57</xdr:row>
          <xdr:rowOff>23813</xdr:rowOff>
        </xdr:from>
        <xdr:to>
          <xdr:col>7</xdr:col>
          <xdr:colOff>1143000</xdr:colOff>
          <xdr:row>57</xdr:row>
          <xdr:rowOff>219075</xdr:rowOff>
        </xdr:to>
        <xdr:sp macro="" textlink="">
          <xdr:nvSpPr>
            <xdr:cNvPr id="1224" name="Dropdow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9525</xdr:rowOff>
        </xdr:from>
        <xdr:to>
          <xdr:col>6</xdr:col>
          <xdr:colOff>981075</xdr:colOff>
          <xdr:row>58</xdr:row>
          <xdr:rowOff>214313</xdr:rowOff>
        </xdr:to>
        <xdr:sp macro="" textlink="">
          <xdr:nvSpPr>
            <xdr:cNvPr id="1225" name="Dropdow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58</xdr:row>
          <xdr:rowOff>23813</xdr:rowOff>
        </xdr:from>
        <xdr:to>
          <xdr:col>7</xdr:col>
          <xdr:colOff>1143000</xdr:colOff>
          <xdr:row>58</xdr:row>
          <xdr:rowOff>219075</xdr:rowOff>
        </xdr:to>
        <xdr:sp macro="" textlink="">
          <xdr:nvSpPr>
            <xdr:cNvPr id="1226" name="Dropdow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</xdr:row>
          <xdr:rowOff>9525</xdr:rowOff>
        </xdr:from>
        <xdr:to>
          <xdr:col>6</xdr:col>
          <xdr:colOff>981075</xdr:colOff>
          <xdr:row>60</xdr:row>
          <xdr:rowOff>214313</xdr:rowOff>
        </xdr:to>
        <xdr:sp macro="" textlink="">
          <xdr:nvSpPr>
            <xdr:cNvPr id="1227" name="Dropdow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23813</xdr:rowOff>
        </xdr:from>
        <xdr:to>
          <xdr:col>7</xdr:col>
          <xdr:colOff>1143000</xdr:colOff>
          <xdr:row>60</xdr:row>
          <xdr:rowOff>219075</xdr:rowOff>
        </xdr:to>
        <xdr:sp macro="" textlink="">
          <xdr:nvSpPr>
            <xdr:cNvPr id="1228" name="Dropdow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23813</xdr:rowOff>
        </xdr:from>
        <xdr:to>
          <xdr:col>6</xdr:col>
          <xdr:colOff>1433513</xdr:colOff>
          <xdr:row>52</xdr:row>
          <xdr:rowOff>219075</xdr:rowOff>
        </xdr:to>
        <xdr:sp macro="" textlink="">
          <xdr:nvSpPr>
            <xdr:cNvPr id="1229" name="Dropdow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28575</xdr:rowOff>
        </xdr:from>
        <xdr:to>
          <xdr:col>7</xdr:col>
          <xdr:colOff>1143000</xdr:colOff>
          <xdr:row>52</xdr:row>
          <xdr:rowOff>228600</xdr:rowOff>
        </xdr:to>
        <xdr:sp macro="" textlink="">
          <xdr:nvSpPr>
            <xdr:cNvPr id="1230" name="Dropdow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23813</xdr:rowOff>
        </xdr:from>
        <xdr:to>
          <xdr:col>6</xdr:col>
          <xdr:colOff>1433513</xdr:colOff>
          <xdr:row>53</xdr:row>
          <xdr:rowOff>219075</xdr:rowOff>
        </xdr:to>
        <xdr:sp macro="" textlink="">
          <xdr:nvSpPr>
            <xdr:cNvPr id="1231" name="Dropdow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28575</xdr:rowOff>
        </xdr:from>
        <xdr:to>
          <xdr:col>7</xdr:col>
          <xdr:colOff>1143000</xdr:colOff>
          <xdr:row>53</xdr:row>
          <xdr:rowOff>228600</xdr:rowOff>
        </xdr:to>
        <xdr:sp macro="" textlink="">
          <xdr:nvSpPr>
            <xdr:cNvPr id="1232" name="Dropdow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23813</xdr:rowOff>
        </xdr:from>
        <xdr:to>
          <xdr:col>6</xdr:col>
          <xdr:colOff>1433513</xdr:colOff>
          <xdr:row>54</xdr:row>
          <xdr:rowOff>219075</xdr:rowOff>
        </xdr:to>
        <xdr:sp macro="" textlink="">
          <xdr:nvSpPr>
            <xdr:cNvPr id="1233" name="Dropdow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54</xdr:row>
          <xdr:rowOff>28575</xdr:rowOff>
        </xdr:from>
        <xdr:to>
          <xdr:col>7</xdr:col>
          <xdr:colOff>1143000</xdr:colOff>
          <xdr:row>54</xdr:row>
          <xdr:rowOff>228600</xdr:rowOff>
        </xdr:to>
        <xdr:sp macro="" textlink="">
          <xdr:nvSpPr>
            <xdr:cNvPr id="1234" name="Dropdow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23813</xdr:rowOff>
        </xdr:from>
        <xdr:to>
          <xdr:col>6</xdr:col>
          <xdr:colOff>1433513</xdr:colOff>
          <xdr:row>55</xdr:row>
          <xdr:rowOff>219075</xdr:rowOff>
        </xdr:to>
        <xdr:sp macro="" textlink="">
          <xdr:nvSpPr>
            <xdr:cNvPr id="1235" name="Drop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55</xdr:row>
          <xdr:rowOff>28575</xdr:rowOff>
        </xdr:from>
        <xdr:to>
          <xdr:col>7</xdr:col>
          <xdr:colOff>1143000</xdr:colOff>
          <xdr:row>55</xdr:row>
          <xdr:rowOff>228600</xdr:rowOff>
        </xdr:to>
        <xdr:sp macro="" textlink="">
          <xdr:nvSpPr>
            <xdr:cNvPr id="1236" name="Dropdow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23813</xdr:rowOff>
        </xdr:from>
        <xdr:to>
          <xdr:col>6</xdr:col>
          <xdr:colOff>1433513</xdr:colOff>
          <xdr:row>56</xdr:row>
          <xdr:rowOff>219075</xdr:rowOff>
        </xdr:to>
        <xdr:sp macro="" textlink="">
          <xdr:nvSpPr>
            <xdr:cNvPr id="1237" name="Dropdow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56</xdr:row>
          <xdr:rowOff>28575</xdr:rowOff>
        </xdr:from>
        <xdr:to>
          <xdr:col>7</xdr:col>
          <xdr:colOff>1143000</xdr:colOff>
          <xdr:row>56</xdr:row>
          <xdr:rowOff>228600</xdr:rowOff>
        </xdr:to>
        <xdr:sp macro="" textlink="">
          <xdr:nvSpPr>
            <xdr:cNvPr id="1238" name="Dropdow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23813</xdr:rowOff>
        </xdr:from>
        <xdr:to>
          <xdr:col>6</xdr:col>
          <xdr:colOff>1433513</xdr:colOff>
          <xdr:row>57</xdr:row>
          <xdr:rowOff>219075</xdr:rowOff>
        </xdr:to>
        <xdr:sp macro="" textlink="">
          <xdr:nvSpPr>
            <xdr:cNvPr id="1239" name="Drop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57</xdr:row>
          <xdr:rowOff>28575</xdr:rowOff>
        </xdr:from>
        <xdr:to>
          <xdr:col>7</xdr:col>
          <xdr:colOff>1143000</xdr:colOff>
          <xdr:row>57</xdr:row>
          <xdr:rowOff>228600</xdr:rowOff>
        </xdr:to>
        <xdr:sp macro="" textlink="">
          <xdr:nvSpPr>
            <xdr:cNvPr id="1240" name="Dropdow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23813</xdr:rowOff>
        </xdr:from>
        <xdr:to>
          <xdr:col>6</xdr:col>
          <xdr:colOff>1433513</xdr:colOff>
          <xdr:row>58</xdr:row>
          <xdr:rowOff>219075</xdr:rowOff>
        </xdr:to>
        <xdr:sp macro="" textlink="">
          <xdr:nvSpPr>
            <xdr:cNvPr id="1241" name="Dropdow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58</xdr:row>
          <xdr:rowOff>28575</xdr:rowOff>
        </xdr:from>
        <xdr:to>
          <xdr:col>7</xdr:col>
          <xdr:colOff>1143000</xdr:colOff>
          <xdr:row>58</xdr:row>
          <xdr:rowOff>228600</xdr:rowOff>
        </xdr:to>
        <xdr:sp macro="" textlink="">
          <xdr:nvSpPr>
            <xdr:cNvPr id="1242" name="Dropdow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59</xdr:row>
          <xdr:rowOff>23813</xdr:rowOff>
        </xdr:from>
        <xdr:to>
          <xdr:col>6</xdr:col>
          <xdr:colOff>1433513</xdr:colOff>
          <xdr:row>59</xdr:row>
          <xdr:rowOff>219075</xdr:rowOff>
        </xdr:to>
        <xdr:sp macro="" textlink="">
          <xdr:nvSpPr>
            <xdr:cNvPr id="1243" name="Dropdow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59</xdr:row>
          <xdr:rowOff>28575</xdr:rowOff>
        </xdr:from>
        <xdr:to>
          <xdr:col>7</xdr:col>
          <xdr:colOff>1143000</xdr:colOff>
          <xdr:row>59</xdr:row>
          <xdr:rowOff>228600</xdr:rowOff>
        </xdr:to>
        <xdr:sp macro="" textlink="">
          <xdr:nvSpPr>
            <xdr:cNvPr id="1244" name="Dropdow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</xdr:row>
          <xdr:rowOff>23813</xdr:rowOff>
        </xdr:from>
        <xdr:to>
          <xdr:col>6</xdr:col>
          <xdr:colOff>1433513</xdr:colOff>
          <xdr:row>60</xdr:row>
          <xdr:rowOff>219075</xdr:rowOff>
        </xdr:to>
        <xdr:sp macro="" textlink="">
          <xdr:nvSpPr>
            <xdr:cNvPr id="1245" name="Dropdow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28575</xdr:rowOff>
        </xdr:from>
        <xdr:to>
          <xdr:col>7</xdr:col>
          <xdr:colOff>1143000</xdr:colOff>
          <xdr:row>60</xdr:row>
          <xdr:rowOff>228600</xdr:rowOff>
        </xdr:to>
        <xdr:sp macro="" textlink="">
          <xdr:nvSpPr>
            <xdr:cNvPr id="1246" name="Dropdow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61</xdr:row>
          <xdr:rowOff>23813</xdr:rowOff>
        </xdr:from>
        <xdr:to>
          <xdr:col>6</xdr:col>
          <xdr:colOff>1433513</xdr:colOff>
          <xdr:row>61</xdr:row>
          <xdr:rowOff>219075</xdr:rowOff>
        </xdr:to>
        <xdr:sp macro="" textlink="">
          <xdr:nvSpPr>
            <xdr:cNvPr id="1247" name="Dropdow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61</xdr:row>
          <xdr:rowOff>28575</xdr:rowOff>
        </xdr:from>
        <xdr:to>
          <xdr:col>7</xdr:col>
          <xdr:colOff>1143000</xdr:colOff>
          <xdr:row>61</xdr:row>
          <xdr:rowOff>228600</xdr:rowOff>
        </xdr:to>
        <xdr:sp macro="" textlink="">
          <xdr:nvSpPr>
            <xdr:cNvPr id="1248" name="Dropdow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62</xdr:row>
          <xdr:rowOff>23813</xdr:rowOff>
        </xdr:from>
        <xdr:to>
          <xdr:col>6</xdr:col>
          <xdr:colOff>1433513</xdr:colOff>
          <xdr:row>62</xdr:row>
          <xdr:rowOff>219075</xdr:rowOff>
        </xdr:to>
        <xdr:sp macro="" textlink="">
          <xdr:nvSpPr>
            <xdr:cNvPr id="1249" name="Dropdow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62</xdr:row>
          <xdr:rowOff>28575</xdr:rowOff>
        </xdr:from>
        <xdr:to>
          <xdr:col>7</xdr:col>
          <xdr:colOff>1143000</xdr:colOff>
          <xdr:row>62</xdr:row>
          <xdr:rowOff>228600</xdr:rowOff>
        </xdr:to>
        <xdr:sp macro="" textlink="">
          <xdr:nvSpPr>
            <xdr:cNvPr id="1250" name="Dropdow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63</xdr:row>
          <xdr:rowOff>23813</xdr:rowOff>
        </xdr:from>
        <xdr:to>
          <xdr:col>6</xdr:col>
          <xdr:colOff>1433513</xdr:colOff>
          <xdr:row>63</xdr:row>
          <xdr:rowOff>219075</xdr:rowOff>
        </xdr:to>
        <xdr:sp macro="" textlink="">
          <xdr:nvSpPr>
            <xdr:cNvPr id="1251" name="Dropdow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63</xdr:row>
          <xdr:rowOff>28575</xdr:rowOff>
        </xdr:from>
        <xdr:to>
          <xdr:col>7</xdr:col>
          <xdr:colOff>1143000</xdr:colOff>
          <xdr:row>63</xdr:row>
          <xdr:rowOff>228600</xdr:rowOff>
        </xdr:to>
        <xdr:sp macro="" textlink="">
          <xdr:nvSpPr>
            <xdr:cNvPr id="1252" name="Dropdow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</xdr:row>
          <xdr:rowOff>23813</xdr:rowOff>
        </xdr:from>
        <xdr:to>
          <xdr:col>6</xdr:col>
          <xdr:colOff>1433513</xdr:colOff>
          <xdr:row>64</xdr:row>
          <xdr:rowOff>219075</xdr:rowOff>
        </xdr:to>
        <xdr:sp macro="" textlink="">
          <xdr:nvSpPr>
            <xdr:cNvPr id="1253" name="Dropdow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64</xdr:row>
          <xdr:rowOff>28575</xdr:rowOff>
        </xdr:from>
        <xdr:to>
          <xdr:col>7</xdr:col>
          <xdr:colOff>1143000</xdr:colOff>
          <xdr:row>64</xdr:row>
          <xdr:rowOff>228600</xdr:rowOff>
        </xdr:to>
        <xdr:sp macro="" textlink="">
          <xdr:nvSpPr>
            <xdr:cNvPr id="1254" name="Dropdow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65</xdr:row>
          <xdr:rowOff>28575</xdr:rowOff>
        </xdr:from>
        <xdr:to>
          <xdr:col>6</xdr:col>
          <xdr:colOff>1433513</xdr:colOff>
          <xdr:row>65</xdr:row>
          <xdr:rowOff>228600</xdr:rowOff>
        </xdr:to>
        <xdr:sp macro="" textlink="">
          <xdr:nvSpPr>
            <xdr:cNvPr id="1255" name="Dropdow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65</xdr:row>
          <xdr:rowOff>38100</xdr:rowOff>
        </xdr:from>
        <xdr:to>
          <xdr:col>7</xdr:col>
          <xdr:colOff>1143000</xdr:colOff>
          <xdr:row>66</xdr:row>
          <xdr:rowOff>0</xdr:rowOff>
        </xdr:to>
        <xdr:sp macro="" textlink="">
          <xdr:nvSpPr>
            <xdr:cNvPr id="1256" name="Dropdow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66</xdr:row>
          <xdr:rowOff>28575</xdr:rowOff>
        </xdr:from>
        <xdr:to>
          <xdr:col>6</xdr:col>
          <xdr:colOff>1433513</xdr:colOff>
          <xdr:row>66</xdr:row>
          <xdr:rowOff>228600</xdr:rowOff>
        </xdr:to>
        <xdr:sp macro="" textlink="">
          <xdr:nvSpPr>
            <xdr:cNvPr id="1257" name="Dropdow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66</xdr:row>
          <xdr:rowOff>38100</xdr:rowOff>
        </xdr:from>
        <xdr:to>
          <xdr:col>7</xdr:col>
          <xdr:colOff>1143000</xdr:colOff>
          <xdr:row>67</xdr:row>
          <xdr:rowOff>0</xdr:rowOff>
        </xdr:to>
        <xdr:sp macro="" textlink="">
          <xdr:nvSpPr>
            <xdr:cNvPr id="1258" name="Drop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28575</xdr:rowOff>
        </xdr:from>
        <xdr:to>
          <xdr:col>6</xdr:col>
          <xdr:colOff>1433513</xdr:colOff>
          <xdr:row>67</xdr:row>
          <xdr:rowOff>228600</xdr:rowOff>
        </xdr:to>
        <xdr:sp macro="" textlink="">
          <xdr:nvSpPr>
            <xdr:cNvPr id="1612" name="Dropdown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2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67</xdr:row>
          <xdr:rowOff>38100</xdr:rowOff>
        </xdr:from>
        <xdr:to>
          <xdr:col>7</xdr:col>
          <xdr:colOff>1143000</xdr:colOff>
          <xdr:row>68</xdr:row>
          <xdr:rowOff>0</xdr:rowOff>
        </xdr:to>
        <xdr:sp macro="" textlink="">
          <xdr:nvSpPr>
            <xdr:cNvPr id="1613" name="Dropdown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2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</xdr:row>
          <xdr:rowOff>23813</xdr:rowOff>
        </xdr:from>
        <xdr:to>
          <xdr:col>6</xdr:col>
          <xdr:colOff>1433513</xdr:colOff>
          <xdr:row>68</xdr:row>
          <xdr:rowOff>219075</xdr:rowOff>
        </xdr:to>
        <xdr:sp macro="" textlink="">
          <xdr:nvSpPr>
            <xdr:cNvPr id="1614" name="Dropdown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2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28575</xdr:rowOff>
        </xdr:from>
        <xdr:to>
          <xdr:col>7</xdr:col>
          <xdr:colOff>1143000</xdr:colOff>
          <xdr:row>68</xdr:row>
          <xdr:rowOff>228600</xdr:rowOff>
        </xdr:to>
        <xdr:sp macro="" textlink="">
          <xdr:nvSpPr>
            <xdr:cNvPr id="1615" name="Dropdown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2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69</xdr:row>
          <xdr:rowOff>23813</xdr:rowOff>
        </xdr:from>
        <xdr:to>
          <xdr:col>6</xdr:col>
          <xdr:colOff>1433513</xdr:colOff>
          <xdr:row>69</xdr:row>
          <xdr:rowOff>219075</xdr:rowOff>
        </xdr:to>
        <xdr:sp macro="" textlink="">
          <xdr:nvSpPr>
            <xdr:cNvPr id="1616" name="Dropdown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2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69</xdr:row>
          <xdr:rowOff>28575</xdr:rowOff>
        </xdr:from>
        <xdr:to>
          <xdr:col>7</xdr:col>
          <xdr:colOff>1143000</xdr:colOff>
          <xdr:row>69</xdr:row>
          <xdr:rowOff>228600</xdr:rowOff>
        </xdr:to>
        <xdr:sp macro="" textlink="">
          <xdr:nvSpPr>
            <xdr:cNvPr id="1617" name="Dropdown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2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28575</xdr:rowOff>
        </xdr:from>
        <xdr:to>
          <xdr:col>6</xdr:col>
          <xdr:colOff>1433513</xdr:colOff>
          <xdr:row>70</xdr:row>
          <xdr:rowOff>228600</xdr:rowOff>
        </xdr:to>
        <xdr:sp macro="" textlink="">
          <xdr:nvSpPr>
            <xdr:cNvPr id="1618" name="Dropdown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2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70</xdr:row>
          <xdr:rowOff>38100</xdr:rowOff>
        </xdr:from>
        <xdr:to>
          <xdr:col>7</xdr:col>
          <xdr:colOff>1143000</xdr:colOff>
          <xdr:row>71</xdr:row>
          <xdr:rowOff>0</xdr:rowOff>
        </xdr:to>
        <xdr:sp macro="" textlink="">
          <xdr:nvSpPr>
            <xdr:cNvPr id="1619" name="Dropdown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2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71</xdr:row>
          <xdr:rowOff>28575</xdr:rowOff>
        </xdr:from>
        <xdr:to>
          <xdr:col>6</xdr:col>
          <xdr:colOff>1433513</xdr:colOff>
          <xdr:row>71</xdr:row>
          <xdr:rowOff>228600</xdr:rowOff>
        </xdr:to>
        <xdr:sp macro="" textlink="">
          <xdr:nvSpPr>
            <xdr:cNvPr id="1620" name="Dropdown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2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71</xdr:row>
          <xdr:rowOff>38100</xdr:rowOff>
        </xdr:from>
        <xdr:to>
          <xdr:col>7</xdr:col>
          <xdr:colOff>1143000</xdr:colOff>
          <xdr:row>72</xdr:row>
          <xdr:rowOff>0</xdr:rowOff>
        </xdr:to>
        <xdr:sp macro="" textlink="">
          <xdr:nvSpPr>
            <xdr:cNvPr id="1621" name="Dropdown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2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</xdr:row>
          <xdr:rowOff>28575</xdr:rowOff>
        </xdr:from>
        <xdr:to>
          <xdr:col>6</xdr:col>
          <xdr:colOff>1433513</xdr:colOff>
          <xdr:row>72</xdr:row>
          <xdr:rowOff>228600</xdr:rowOff>
        </xdr:to>
        <xdr:sp macro="" textlink="">
          <xdr:nvSpPr>
            <xdr:cNvPr id="1622" name="Dropdown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2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72</xdr:row>
          <xdr:rowOff>38100</xdr:rowOff>
        </xdr:from>
        <xdr:to>
          <xdr:col>7</xdr:col>
          <xdr:colOff>1143000</xdr:colOff>
          <xdr:row>73</xdr:row>
          <xdr:rowOff>0</xdr:rowOff>
        </xdr:to>
        <xdr:sp macro="" textlink="">
          <xdr:nvSpPr>
            <xdr:cNvPr id="1623" name="Dropdown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2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73</xdr:row>
          <xdr:rowOff>23813</xdr:rowOff>
        </xdr:from>
        <xdr:to>
          <xdr:col>6</xdr:col>
          <xdr:colOff>1433513</xdr:colOff>
          <xdr:row>73</xdr:row>
          <xdr:rowOff>219075</xdr:rowOff>
        </xdr:to>
        <xdr:sp macro="" textlink="">
          <xdr:nvSpPr>
            <xdr:cNvPr id="1624" name="Dropdown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2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73</xdr:row>
          <xdr:rowOff>28575</xdr:rowOff>
        </xdr:from>
        <xdr:to>
          <xdr:col>7</xdr:col>
          <xdr:colOff>1143000</xdr:colOff>
          <xdr:row>73</xdr:row>
          <xdr:rowOff>228600</xdr:rowOff>
        </xdr:to>
        <xdr:sp macro="" textlink="">
          <xdr:nvSpPr>
            <xdr:cNvPr id="1625" name="Dropdown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2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74</xdr:row>
          <xdr:rowOff>23813</xdr:rowOff>
        </xdr:from>
        <xdr:to>
          <xdr:col>6</xdr:col>
          <xdr:colOff>1433513</xdr:colOff>
          <xdr:row>74</xdr:row>
          <xdr:rowOff>219075</xdr:rowOff>
        </xdr:to>
        <xdr:sp macro="" textlink="">
          <xdr:nvSpPr>
            <xdr:cNvPr id="1626" name="Dropdown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2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74</xdr:row>
          <xdr:rowOff>28575</xdr:rowOff>
        </xdr:from>
        <xdr:to>
          <xdr:col>7</xdr:col>
          <xdr:colOff>1143000</xdr:colOff>
          <xdr:row>74</xdr:row>
          <xdr:rowOff>228600</xdr:rowOff>
        </xdr:to>
        <xdr:sp macro="" textlink="">
          <xdr:nvSpPr>
            <xdr:cNvPr id="1627" name="Dropdown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2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28575</xdr:rowOff>
        </xdr:from>
        <xdr:to>
          <xdr:col>6</xdr:col>
          <xdr:colOff>1433513</xdr:colOff>
          <xdr:row>75</xdr:row>
          <xdr:rowOff>228600</xdr:rowOff>
        </xdr:to>
        <xdr:sp macro="" textlink="">
          <xdr:nvSpPr>
            <xdr:cNvPr id="1628" name="Dropdown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2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75</xdr:row>
          <xdr:rowOff>38100</xdr:rowOff>
        </xdr:from>
        <xdr:to>
          <xdr:col>7</xdr:col>
          <xdr:colOff>1143000</xdr:colOff>
          <xdr:row>76</xdr:row>
          <xdr:rowOff>0</xdr:rowOff>
        </xdr:to>
        <xdr:sp macro="" textlink="">
          <xdr:nvSpPr>
            <xdr:cNvPr id="1629" name="Dropdown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2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76</xdr:row>
          <xdr:rowOff>23813</xdr:rowOff>
        </xdr:from>
        <xdr:to>
          <xdr:col>6</xdr:col>
          <xdr:colOff>1433513</xdr:colOff>
          <xdr:row>76</xdr:row>
          <xdr:rowOff>219075</xdr:rowOff>
        </xdr:to>
        <xdr:sp macro="" textlink="">
          <xdr:nvSpPr>
            <xdr:cNvPr id="1630" name="Dropdown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2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76</xdr:row>
          <xdr:rowOff>28575</xdr:rowOff>
        </xdr:from>
        <xdr:to>
          <xdr:col>7</xdr:col>
          <xdr:colOff>1143000</xdr:colOff>
          <xdr:row>76</xdr:row>
          <xdr:rowOff>228600</xdr:rowOff>
        </xdr:to>
        <xdr:sp macro="" textlink="">
          <xdr:nvSpPr>
            <xdr:cNvPr id="1631" name="Dropdown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2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171450</xdr:colOff>
      <xdr:row>6</xdr:row>
      <xdr:rowOff>95250</xdr:rowOff>
    </xdr:to>
    <xdr:pic>
      <xdr:nvPicPr>
        <xdr:cNvPr id="10536" name="Picture 1" descr="logo lksv2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426" name="Picture 1" descr="logo lksv2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13543" name="Picture 1" descr="logo lksv2">
          <a:extLst>
            <a:ext uri="{FF2B5EF4-FFF2-40B4-BE49-F238E27FC236}">
              <a16:creationId xmlns:a16="http://schemas.microsoft.com/office/drawing/2014/main" id="{00000000-0008-0000-0500-0000E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65</xdr:row>
      <xdr:rowOff>114300</xdr:rowOff>
    </xdr:from>
    <xdr:to>
      <xdr:col>7</xdr:col>
      <xdr:colOff>942975</xdr:colOff>
      <xdr:row>68</xdr:row>
      <xdr:rowOff>152400</xdr:rowOff>
    </xdr:to>
    <xdr:pic>
      <xdr:nvPicPr>
        <xdr:cNvPr id="15474" name="Picture 62" descr="logo_lukb">
          <a:extLst>
            <a:ext uri="{FF2B5EF4-FFF2-40B4-BE49-F238E27FC236}">
              <a16:creationId xmlns:a16="http://schemas.microsoft.com/office/drawing/2014/main" id="{00000000-0008-0000-0700-00007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0610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hans.muster@bluewin.ch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3.xml"/><Relationship Id="rId117" Type="http://schemas.openxmlformats.org/officeDocument/2006/relationships/ctrlProp" Target="../ctrlProps/ctrlProp164.xml"/><Relationship Id="rId21" Type="http://schemas.openxmlformats.org/officeDocument/2006/relationships/ctrlProp" Target="../ctrlProps/ctrlProp68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63" Type="http://schemas.openxmlformats.org/officeDocument/2006/relationships/ctrlProp" Target="../ctrlProps/ctrlProp110.xml"/><Relationship Id="rId68" Type="http://schemas.openxmlformats.org/officeDocument/2006/relationships/ctrlProp" Target="../ctrlProps/ctrlProp115.xml"/><Relationship Id="rId84" Type="http://schemas.openxmlformats.org/officeDocument/2006/relationships/ctrlProp" Target="../ctrlProps/ctrlProp131.xml"/><Relationship Id="rId89" Type="http://schemas.openxmlformats.org/officeDocument/2006/relationships/ctrlProp" Target="../ctrlProps/ctrlProp136.xml"/><Relationship Id="rId112" Type="http://schemas.openxmlformats.org/officeDocument/2006/relationships/ctrlProp" Target="../ctrlProps/ctrlProp159.xml"/><Relationship Id="rId16" Type="http://schemas.openxmlformats.org/officeDocument/2006/relationships/ctrlProp" Target="../ctrlProps/ctrlProp63.xml"/><Relationship Id="rId107" Type="http://schemas.openxmlformats.org/officeDocument/2006/relationships/ctrlProp" Target="../ctrlProps/ctrlProp154.xml"/><Relationship Id="rId11" Type="http://schemas.openxmlformats.org/officeDocument/2006/relationships/ctrlProp" Target="../ctrlProps/ctrlProp58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74" Type="http://schemas.openxmlformats.org/officeDocument/2006/relationships/ctrlProp" Target="../ctrlProps/ctrlProp121.xml"/><Relationship Id="rId79" Type="http://schemas.openxmlformats.org/officeDocument/2006/relationships/ctrlProp" Target="../ctrlProps/ctrlProp126.xml"/><Relationship Id="rId102" Type="http://schemas.openxmlformats.org/officeDocument/2006/relationships/ctrlProp" Target="../ctrlProps/ctrlProp149.xml"/><Relationship Id="rId5" Type="http://schemas.openxmlformats.org/officeDocument/2006/relationships/ctrlProp" Target="../ctrlProps/ctrlProp52.xml"/><Relationship Id="rId90" Type="http://schemas.openxmlformats.org/officeDocument/2006/relationships/ctrlProp" Target="../ctrlProps/ctrlProp137.xml"/><Relationship Id="rId95" Type="http://schemas.openxmlformats.org/officeDocument/2006/relationships/ctrlProp" Target="../ctrlProps/ctrlProp142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64" Type="http://schemas.openxmlformats.org/officeDocument/2006/relationships/ctrlProp" Target="../ctrlProps/ctrlProp111.xml"/><Relationship Id="rId69" Type="http://schemas.openxmlformats.org/officeDocument/2006/relationships/ctrlProp" Target="../ctrlProps/ctrlProp116.xml"/><Relationship Id="rId113" Type="http://schemas.openxmlformats.org/officeDocument/2006/relationships/ctrlProp" Target="../ctrlProps/ctrlProp160.xml"/><Relationship Id="rId118" Type="http://schemas.openxmlformats.org/officeDocument/2006/relationships/ctrlProp" Target="../ctrlProps/ctrlProp165.xml"/><Relationship Id="rId80" Type="http://schemas.openxmlformats.org/officeDocument/2006/relationships/ctrlProp" Target="../ctrlProps/ctrlProp127.xml"/><Relationship Id="rId85" Type="http://schemas.openxmlformats.org/officeDocument/2006/relationships/ctrlProp" Target="../ctrlProps/ctrlProp132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59" Type="http://schemas.openxmlformats.org/officeDocument/2006/relationships/ctrlProp" Target="../ctrlProps/ctrlProp106.xml"/><Relationship Id="rId103" Type="http://schemas.openxmlformats.org/officeDocument/2006/relationships/ctrlProp" Target="../ctrlProps/ctrlProp150.xml"/><Relationship Id="rId108" Type="http://schemas.openxmlformats.org/officeDocument/2006/relationships/ctrlProp" Target="../ctrlProps/ctrlProp155.xml"/><Relationship Id="rId54" Type="http://schemas.openxmlformats.org/officeDocument/2006/relationships/ctrlProp" Target="../ctrlProps/ctrlProp101.xml"/><Relationship Id="rId70" Type="http://schemas.openxmlformats.org/officeDocument/2006/relationships/ctrlProp" Target="../ctrlProps/ctrlProp117.xml"/><Relationship Id="rId75" Type="http://schemas.openxmlformats.org/officeDocument/2006/relationships/ctrlProp" Target="../ctrlProps/ctrlProp122.xml"/><Relationship Id="rId91" Type="http://schemas.openxmlformats.org/officeDocument/2006/relationships/ctrlProp" Target="../ctrlProps/ctrlProp138.xml"/><Relationship Id="rId96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49" Type="http://schemas.openxmlformats.org/officeDocument/2006/relationships/ctrlProp" Target="../ctrlProps/ctrlProp96.xml"/><Relationship Id="rId114" Type="http://schemas.openxmlformats.org/officeDocument/2006/relationships/ctrlProp" Target="../ctrlProps/ctrlProp161.xml"/><Relationship Id="rId119" Type="http://schemas.openxmlformats.org/officeDocument/2006/relationships/ctrlProp" Target="../ctrlProps/ctrlProp166.xml"/><Relationship Id="rId10" Type="http://schemas.openxmlformats.org/officeDocument/2006/relationships/ctrlProp" Target="../ctrlProps/ctrlProp57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60" Type="http://schemas.openxmlformats.org/officeDocument/2006/relationships/ctrlProp" Target="../ctrlProps/ctrlProp107.xml"/><Relationship Id="rId65" Type="http://schemas.openxmlformats.org/officeDocument/2006/relationships/ctrlProp" Target="../ctrlProps/ctrlProp112.xml"/><Relationship Id="rId73" Type="http://schemas.openxmlformats.org/officeDocument/2006/relationships/ctrlProp" Target="../ctrlProps/ctrlProp120.xml"/><Relationship Id="rId78" Type="http://schemas.openxmlformats.org/officeDocument/2006/relationships/ctrlProp" Target="../ctrlProps/ctrlProp125.xml"/><Relationship Id="rId81" Type="http://schemas.openxmlformats.org/officeDocument/2006/relationships/ctrlProp" Target="../ctrlProps/ctrlProp128.xml"/><Relationship Id="rId86" Type="http://schemas.openxmlformats.org/officeDocument/2006/relationships/ctrlProp" Target="../ctrlProps/ctrlProp133.xml"/><Relationship Id="rId94" Type="http://schemas.openxmlformats.org/officeDocument/2006/relationships/ctrlProp" Target="../ctrlProps/ctrlProp141.xml"/><Relationship Id="rId99" Type="http://schemas.openxmlformats.org/officeDocument/2006/relationships/ctrlProp" Target="../ctrlProps/ctrlProp146.xml"/><Relationship Id="rId101" Type="http://schemas.openxmlformats.org/officeDocument/2006/relationships/ctrlProp" Target="../ctrlProps/ctrlProp148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9" Type="http://schemas.openxmlformats.org/officeDocument/2006/relationships/ctrlProp" Target="../ctrlProps/ctrlProp86.xml"/><Relationship Id="rId109" Type="http://schemas.openxmlformats.org/officeDocument/2006/relationships/ctrlProp" Target="../ctrlProps/ctrlProp156.xml"/><Relationship Id="rId34" Type="http://schemas.openxmlformats.org/officeDocument/2006/relationships/ctrlProp" Target="../ctrlProps/ctrlProp81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76" Type="http://schemas.openxmlformats.org/officeDocument/2006/relationships/ctrlProp" Target="../ctrlProps/ctrlProp123.xml"/><Relationship Id="rId97" Type="http://schemas.openxmlformats.org/officeDocument/2006/relationships/ctrlProp" Target="../ctrlProps/ctrlProp144.xml"/><Relationship Id="rId104" Type="http://schemas.openxmlformats.org/officeDocument/2006/relationships/ctrlProp" Target="../ctrlProps/ctrlProp151.xml"/><Relationship Id="rId120" Type="http://schemas.openxmlformats.org/officeDocument/2006/relationships/comments" Target="../comments2.xml"/><Relationship Id="rId7" Type="http://schemas.openxmlformats.org/officeDocument/2006/relationships/ctrlProp" Target="../ctrlProps/ctrlProp54.xml"/><Relationship Id="rId71" Type="http://schemas.openxmlformats.org/officeDocument/2006/relationships/ctrlProp" Target="../ctrlProps/ctrlProp118.xml"/><Relationship Id="rId92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76.xml"/><Relationship Id="rId24" Type="http://schemas.openxmlformats.org/officeDocument/2006/relationships/ctrlProp" Target="../ctrlProps/ctrlProp71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66" Type="http://schemas.openxmlformats.org/officeDocument/2006/relationships/ctrlProp" Target="../ctrlProps/ctrlProp113.xml"/><Relationship Id="rId87" Type="http://schemas.openxmlformats.org/officeDocument/2006/relationships/ctrlProp" Target="../ctrlProps/ctrlProp134.xml"/><Relationship Id="rId110" Type="http://schemas.openxmlformats.org/officeDocument/2006/relationships/ctrlProp" Target="../ctrlProps/ctrlProp157.xml"/><Relationship Id="rId115" Type="http://schemas.openxmlformats.org/officeDocument/2006/relationships/ctrlProp" Target="../ctrlProps/ctrlProp162.xml"/><Relationship Id="rId61" Type="http://schemas.openxmlformats.org/officeDocument/2006/relationships/ctrlProp" Target="../ctrlProps/ctrlProp108.xml"/><Relationship Id="rId82" Type="http://schemas.openxmlformats.org/officeDocument/2006/relationships/ctrlProp" Target="../ctrlProps/ctrlProp129.xml"/><Relationship Id="rId19" Type="http://schemas.openxmlformats.org/officeDocument/2006/relationships/ctrlProp" Target="../ctrlProps/ctrlProp66.xml"/><Relationship Id="rId14" Type="http://schemas.openxmlformats.org/officeDocument/2006/relationships/ctrlProp" Target="../ctrlProps/ctrlProp61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56" Type="http://schemas.openxmlformats.org/officeDocument/2006/relationships/ctrlProp" Target="../ctrlProps/ctrlProp103.xml"/><Relationship Id="rId77" Type="http://schemas.openxmlformats.org/officeDocument/2006/relationships/ctrlProp" Target="../ctrlProps/ctrlProp124.xml"/><Relationship Id="rId100" Type="http://schemas.openxmlformats.org/officeDocument/2006/relationships/ctrlProp" Target="../ctrlProps/ctrlProp147.xml"/><Relationship Id="rId105" Type="http://schemas.openxmlformats.org/officeDocument/2006/relationships/ctrlProp" Target="../ctrlProps/ctrlProp152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72" Type="http://schemas.openxmlformats.org/officeDocument/2006/relationships/ctrlProp" Target="../ctrlProps/ctrlProp119.xml"/><Relationship Id="rId93" Type="http://schemas.openxmlformats.org/officeDocument/2006/relationships/ctrlProp" Target="../ctrlProps/ctrlProp140.xml"/><Relationship Id="rId98" Type="http://schemas.openxmlformats.org/officeDocument/2006/relationships/ctrlProp" Target="../ctrlProps/ctrlProp14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72.xml"/><Relationship Id="rId46" Type="http://schemas.openxmlformats.org/officeDocument/2006/relationships/ctrlProp" Target="../ctrlProps/ctrlProp93.xml"/><Relationship Id="rId67" Type="http://schemas.openxmlformats.org/officeDocument/2006/relationships/ctrlProp" Target="../ctrlProps/ctrlProp114.xml"/><Relationship Id="rId116" Type="http://schemas.openxmlformats.org/officeDocument/2006/relationships/ctrlProp" Target="../ctrlProps/ctrlProp163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62" Type="http://schemas.openxmlformats.org/officeDocument/2006/relationships/ctrlProp" Target="../ctrlProps/ctrlProp109.xml"/><Relationship Id="rId83" Type="http://schemas.openxmlformats.org/officeDocument/2006/relationships/ctrlProp" Target="../ctrlProps/ctrlProp130.xml"/><Relationship Id="rId88" Type="http://schemas.openxmlformats.org/officeDocument/2006/relationships/ctrlProp" Target="../ctrlProps/ctrlProp135.xml"/><Relationship Id="rId111" Type="http://schemas.openxmlformats.org/officeDocument/2006/relationships/ctrlProp" Target="../ctrlProps/ctrlProp158.xml"/><Relationship Id="rId15" Type="http://schemas.openxmlformats.org/officeDocument/2006/relationships/ctrlProp" Target="../ctrlProps/ctrlProp62.xml"/><Relationship Id="rId36" Type="http://schemas.openxmlformats.org/officeDocument/2006/relationships/ctrlProp" Target="../ctrlProps/ctrlProp83.xml"/><Relationship Id="rId57" Type="http://schemas.openxmlformats.org/officeDocument/2006/relationships/ctrlProp" Target="../ctrlProps/ctrlProp104.xml"/><Relationship Id="rId106" Type="http://schemas.openxmlformats.org/officeDocument/2006/relationships/ctrlProp" Target="../ctrlProps/ctrlProp15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theme="9"/>
  </sheetPr>
  <dimension ref="A1:G40"/>
  <sheetViews>
    <sheetView topLeftCell="A7" workbookViewId="0">
      <selection activeCell="E17" sqref="E17"/>
    </sheetView>
  </sheetViews>
  <sheetFormatPr baseColWidth="10" defaultRowHeight="12.75" x14ac:dyDescent="0.35"/>
  <cols>
    <col min="2" max="2" width="12" customWidth="1"/>
    <col min="3" max="3" width="17.46484375" customWidth="1"/>
  </cols>
  <sheetData>
    <row r="1" spans="1:7" ht="19.899999999999999" x14ac:dyDescent="0.5">
      <c r="C1" s="2" t="s">
        <v>0</v>
      </c>
    </row>
    <row r="2" spans="1:7" ht="19.899999999999999" x14ac:dyDescent="0.5">
      <c r="C2" s="2" t="s">
        <v>95</v>
      </c>
      <c r="E2" s="1"/>
    </row>
    <row r="3" spans="1:7" x14ac:dyDescent="0.35">
      <c r="A3" s="9"/>
      <c r="B3" s="9"/>
      <c r="C3" s="3" t="s">
        <v>88</v>
      </c>
      <c r="D3" s="9"/>
      <c r="E3" s="3" t="s">
        <v>90</v>
      </c>
      <c r="F3" s="3"/>
      <c r="G3" s="9"/>
    </row>
    <row r="4" spans="1:7" x14ac:dyDescent="0.35">
      <c r="A4" s="9"/>
      <c r="B4" s="9"/>
      <c r="C4" s="3" t="s">
        <v>89</v>
      </c>
      <c r="D4" s="9"/>
      <c r="E4" s="3" t="s">
        <v>91</v>
      </c>
      <c r="F4" s="3"/>
      <c r="G4" s="9"/>
    </row>
    <row r="5" spans="1:7" x14ac:dyDescent="0.35">
      <c r="A5" s="9"/>
      <c r="B5" s="9"/>
      <c r="C5" s="3" t="s">
        <v>92</v>
      </c>
      <c r="D5" s="9"/>
      <c r="E5" s="3"/>
      <c r="F5" s="3"/>
      <c r="G5" s="9"/>
    </row>
    <row r="6" spans="1:7" x14ac:dyDescent="0.35">
      <c r="A6" s="9"/>
      <c r="B6" s="9"/>
      <c r="C6" s="3" t="s">
        <v>93</v>
      </c>
      <c r="D6" s="9"/>
      <c r="E6" s="3" t="s">
        <v>1</v>
      </c>
      <c r="F6" s="3"/>
      <c r="G6" s="9"/>
    </row>
    <row r="7" spans="1:7" x14ac:dyDescent="0.35">
      <c r="D7" s="3"/>
      <c r="E7" s="9"/>
      <c r="F7" s="9"/>
      <c r="G7" s="3"/>
    </row>
    <row r="8" spans="1:7" x14ac:dyDescent="0.35">
      <c r="D8" s="3"/>
      <c r="E8" s="9"/>
      <c r="F8" s="9"/>
      <c r="G8" s="3"/>
    </row>
    <row r="9" spans="1:7" x14ac:dyDescent="0.35">
      <c r="A9" s="29"/>
    </row>
    <row r="10" spans="1:7" ht="18.75" x14ac:dyDescent="0.5">
      <c r="A10" s="44" t="s">
        <v>132</v>
      </c>
      <c r="B10" s="44"/>
      <c r="D10" s="44"/>
      <c r="F10" s="46">
        <f ca="1">YEAR(TODAY())</f>
        <v>2021</v>
      </c>
    </row>
    <row r="11" spans="1:7" ht="18.75" x14ac:dyDescent="0.5">
      <c r="A11" s="44"/>
      <c r="B11" s="44"/>
      <c r="D11" s="44"/>
      <c r="F11" s="46"/>
    </row>
    <row r="13" spans="1:7" ht="13.15" x14ac:dyDescent="0.4">
      <c r="A13" s="15" t="s">
        <v>36</v>
      </c>
    </row>
    <row r="14" spans="1:7" x14ac:dyDescent="0.35">
      <c r="A14" s="29" t="s">
        <v>133</v>
      </c>
      <c r="C14" s="362" t="s">
        <v>187</v>
      </c>
      <c r="D14" s="49">
        <f ca="1">YEAR(TODAY())</f>
        <v>2021</v>
      </c>
    </row>
    <row r="15" spans="1:7" x14ac:dyDescent="0.35">
      <c r="C15" s="45"/>
    </row>
    <row r="16" spans="1:7" x14ac:dyDescent="0.35">
      <c r="C16" s="45"/>
    </row>
    <row r="17" spans="1:4" x14ac:dyDescent="0.35">
      <c r="C17" s="45"/>
      <c r="D17" s="29"/>
    </row>
    <row r="19" spans="1:4" ht="13.15" x14ac:dyDescent="0.4">
      <c r="A19" s="15" t="s">
        <v>34</v>
      </c>
    </row>
    <row r="20" spans="1:4" x14ac:dyDescent="0.35">
      <c r="A20" s="47" t="s">
        <v>38</v>
      </c>
    </row>
    <row r="21" spans="1:4" x14ac:dyDescent="0.35">
      <c r="B21" s="47" t="s">
        <v>39</v>
      </c>
      <c r="C21" t="s">
        <v>40</v>
      </c>
    </row>
    <row r="22" spans="1:4" x14ac:dyDescent="0.35">
      <c r="B22" s="47" t="s">
        <v>41</v>
      </c>
      <c r="C22" t="s">
        <v>42</v>
      </c>
    </row>
    <row r="23" spans="1:4" x14ac:dyDescent="0.35">
      <c r="C23" s="29" t="s">
        <v>157</v>
      </c>
    </row>
    <row r="24" spans="1:4" x14ac:dyDescent="0.35">
      <c r="B24" s="47" t="s">
        <v>43</v>
      </c>
      <c r="C24" t="s">
        <v>44</v>
      </c>
    </row>
    <row r="25" spans="1:4" x14ac:dyDescent="0.35">
      <c r="B25" s="47" t="s">
        <v>46</v>
      </c>
      <c r="C25" t="s">
        <v>45</v>
      </c>
    </row>
    <row r="26" spans="1:4" x14ac:dyDescent="0.35">
      <c r="B26" s="47" t="s">
        <v>135</v>
      </c>
      <c r="C26" t="s">
        <v>145</v>
      </c>
    </row>
    <row r="28" spans="1:4" x14ac:dyDescent="0.35">
      <c r="A28" s="114" t="s">
        <v>155</v>
      </c>
    </row>
    <row r="30" spans="1:4" x14ac:dyDescent="0.35">
      <c r="A30" s="47" t="s">
        <v>35</v>
      </c>
    </row>
    <row r="31" spans="1:4" x14ac:dyDescent="0.35">
      <c r="A31" s="47" t="s">
        <v>47</v>
      </c>
    </row>
    <row r="32" spans="1:4" x14ac:dyDescent="0.35">
      <c r="A32" s="47"/>
    </row>
    <row r="33" spans="1:3" x14ac:dyDescent="0.35">
      <c r="A33" s="47" t="s">
        <v>136</v>
      </c>
    </row>
    <row r="35" spans="1:3" x14ac:dyDescent="0.35">
      <c r="A35" s="47" t="s">
        <v>137</v>
      </c>
    </row>
    <row r="36" spans="1:3" x14ac:dyDescent="0.35">
      <c r="A36" s="47"/>
    </row>
    <row r="37" spans="1:3" x14ac:dyDescent="0.35">
      <c r="A37" s="114" t="s">
        <v>158</v>
      </c>
    </row>
    <row r="38" spans="1:3" x14ac:dyDescent="0.35">
      <c r="A38" s="114" t="s">
        <v>159</v>
      </c>
    </row>
    <row r="39" spans="1:3" x14ac:dyDescent="0.35">
      <c r="A39" s="47"/>
    </row>
    <row r="40" spans="1:3" x14ac:dyDescent="0.35">
      <c r="A40" s="47" t="s">
        <v>37</v>
      </c>
      <c r="C40" s="48" t="s">
        <v>134</v>
      </c>
    </row>
  </sheetData>
  <sheetProtection password="CA2D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9"/>
  </sheetPr>
  <dimension ref="A1:AN65"/>
  <sheetViews>
    <sheetView topLeftCell="A4" zoomScaleNormal="100" workbookViewId="0">
      <selection activeCell="I17" sqref="I17"/>
    </sheetView>
  </sheetViews>
  <sheetFormatPr baseColWidth="10" defaultRowHeight="12.75" x14ac:dyDescent="0.35"/>
  <cols>
    <col min="1" max="1" width="3.86328125" customWidth="1"/>
    <col min="2" max="2" width="23.86328125" customWidth="1"/>
    <col min="3" max="3" width="8.86328125" customWidth="1"/>
    <col min="4" max="4" width="6.86328125" customWidth="1"/>
    <col min="5" max="6" width="20.86328125" customWidth="1"/>
    <col min="7" max="7" width="15.53125" customWidth="1"/>
    <col min="8" max="8" width="17.46484375" customWidth="1"/>
    <col min="9" max="16" width="9.46484375" customWidth="1"/>
    <col min="20" max="22" width="11.46484375" style="35" customWidth="1"/>
    <col min="23" max="23" width="11.46484375" style="36" customWidth="1"/>
  </cols>
  <sheetData>
    <row r="1" spans="1:40" ht="19.899999999999999" x14ac:dyDescent="0.5">
      <c r="E1" s="2" t="s">
        <v>0</v>
      </c>
    </row>
    <row r="2" spans="1:40" ht="19.899999999999999" x14ac:dyDescent="0.5">
      <c r="C2" s="4"/>
      <c r="E2" s="2" t="s">
        <v>95</v>
      </c>
      <c r="F2" s="1"/>
      <c r="H2" s="55"/>
    </row>
    <row r="3" spans="1:40" s="5" customFormat="1" ht="6.4" x14ac:dyDescent="0.2">
      <c r="C3" s="6"/>
      <c r="E3" s="7"/>
      <c r="G3" s="8"/>
      <c r="T3" s="37"/>
      <c r="U3" s="37"/>
      <c r="V3" s="37"/>
      <c r="W3" s="38"/>
    </row>
    <row r="4" spans="1:40" s="9" customFormat="1" ht="10.15" x14ac:dyDescent="0.3">
      <c r="C4" s="10"/>
      <c r="E4" s="3" t="s">
        <v>88</v>
      </c>
      <c r="G4" s="3" t="s">
        <v>90</v>
      </c>
      <c r="T4" s="39"/>
      <c r="U4" s="39"/>
      <c r="V4" s="39"/>
      <c r="W4" s="40"/>
    </row>
    <row r="5" spans="1:40" s="9" customFormat="1" ht="10.15" x14ac:dyDescent="0.3">
      <c r="C5" s="10"/>
      <c r="E5" s="3" t="s">
        <v>89</v>
      </c>
      <c r="G5" s="3" t="s">
        <v>91</v>
      </c>
      <c r="T5" s="39"/>
      <c r="U5" s="39"/>
      <c r="V5" s="39"/>
      <c r="W5" s="40"/>
    </row>
    <row r="6" spans="1:40" s="9" customFormat="1" ht="10.15" x14ac:dyDescent="0.3">
      <c r="E6" s="3" t="s">
        <v>92</v>
      </c>
      <c r="G6" s="3"/>
      <c r="T6" s="39"/>
      <c r="U6" s="39"/>
      <c r="V6" s="39"/>
      <c r="W6" s="40"/>
    </row>
    <row r="7" spans="1:40" s="9" customFormat="1" ht="10.15" x14ac:dyDescent="0.3">
      <c r="E7" s="3" t="s">
        <v>93</v>
      </c>
      <c r="G7" s="3" t="s">
        <v>1</v>
      </c>
      <c r="T7" s="39"/>
      <c r="U7" s="39"/>
      <c r="V7" s="39"/>
      <c r="W7" s="40"/>
    </row>
    <row r="8" spans="1:40" s="13" customFormat="1" x14ac:dyDescent="0.35">
      <c r="A8" s="11"/>
      <c r="B8" s="11"/>
      <c r="C8" s="11"/>
      <c r="D8" s="12"/>
      <c r="G8" s="12"/>
      <c r="T8" s="35"/>
      <c r="U8" s="35"/>
      <c r="V8" s="35"/>
      <c r="W8" s="36"/>
    </row>
    <row r="9" spans="1:40" s="14" customFormat="1" ht="25.15" x14ac:dyDescent="0.7">
      <c r="A9" s="32"/>
      <c r="B9" s="32"/>
      <c r="C9" s="365">
        <f ca="1">YEAR(TODAY())</f>
        <v>2021</v>
      </c>
      <c r="D9" s="365"/>
      <c r="F9" s="34" t="s">
        <v>49</v>
      </c>
      <c r="G9" s="33" t="s">
        <v>160</v>
      </c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3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s="13" customFormat="1" x14ac:dyDescent="0.35">
      <c r="D10" s="12"/>
      <c r="G10" s="12"/>
      <c r="T10" s="35"/>
      <c r="U10" s="35"/>
      <c r="V10" s="35"/>
      <c r="W10" s="36"/>
    </row>
    <row r="11" spans="1:40" s="13" customFormat="1" ht="15" x14ac:dyDescent="0.4">
      <c r="A11" s="16" t="s">
        <v>28</v>
      </c>
      <c r="E11" s="16" t="s">
        <v>50</v>
      </c>
      <c r="T11" s="35"/>
      <c r="U11" s="35"/>
      <c r="V11" s="35"/>
      <c r="W11" s="36"/>
    </row>
    <row r="12" spans="1:40" s="13" customFormat="1" x14ac:dyDescent="0.35">
      <c r="A12" s="29" t="s">
        <v>55</v>
      </c>
      <c r="C12" s="30">
        <v>50</v>
      </c>
      <c r="E12" s="31" t="s">
        <v>56</v>
      </c>
      <c r="F12" s="110" t="s">
        <v>118</v>
      </c>
      <c r="G12" s="30"/>
      <c r="H12" s="30"/>
      <c r="T12" s="35"/>
      <c r="U12" s="35"/>
      <c r="V12" s="35"/>
      <c r="W12" s="36"/>
    </row>
    <row r="13" spans="1:40" s="13" customFormat="1" ht="14.25" customHeight="1" x14ac:dyDescent="0.35">
      <c r="A13" s="29" t="s">
        <v>57</v>
      </c>
      <c r="C13" s="112">
        <f>Q53</f>
        <v>25</v>
      </c>
      <c r="E13" s="101" t="s">
        <v>104</v>
      </c>
      <c r="F13" s="109" t="s">
        <v>119</v>
      </c>
      <c r="G13" s="30"/>
      <c r="H13" s="30"/>
      <c r="L13" s="52"/>
      <c r="M13" s="25"/>
      <c r="T13" s="35"/>
      <c r="U13" s="35"/>
      <c r="V13" s="35"/>
      <c r="W13" s="36"/>
    </row>
    <row r="14" spans="1:40" s="13" customFormat="1" ht="14.25" customHeight="1" x14ac:dyDescent="0.35">
      <c r="A14" s="29" t="s">
        <v>58</v>
      </c>
      <c r="C14" s="112">
        <f>C12-C13-C15-C16</f>
        <v>2</v>
      </c>
      <c r="E14" s="13" t="s">
        <v>5</v>
      </c>
      <c r="F14" s="110" t="s">
        <v>22</v>
      </c>
      <c r="G14" s="30"/>
      <c r="H14" s="30"/>
      <c r="L14" s="52"/>
      <c r="M14" s="25"/>
      <c r="T14" s="35"/>
      <c r="U14" s="35"/>
      <c r="V14" s="35"/>
      <c r="W14" s="36"/>
    </row>
    <row r="15" spans="1:40" s="13" customFormat="1" ht="14.25" customHeight="1" x14ac:dyDescent="0.35">
      <c r="A15" s="29" t="s">
        <v>59</v>
      </c>
      <c r="C15" s="30">
        <v>1</v>
      </c>
      <c r="E15" s="13" t="s">
        <v>2</v>
      </c>
      <c r="F15" s="109" t="s">
        <v>113</v>
      </c>
      <c r="G15" s="30"/>
      <c r="H15" s="30"/>
      <c r="L15" s="52"/>
      <c r="M15" s="25"/>
      <c r="T15" s="35"/>
      <c r="U15" s="35"/>
      <c r="V15" s="35"/>
      <c r="W15" s="36"/>
    </row>
    <row r="16" spans="1:40" s="13" customFormat="1" ht="14.25" customHeight="1" x14ac:dyDescent="0.35">
      <c r="A16" s="29" t="s">
        <v>121</v>
      </c>
      <c r="C16" s="30">
        <v>22</v>
      </c>
      <c r="E16" s="13" t="s">
        <v>3</v>
      </c>
      <c r="F16" s="109" t="s">
        <v>91</v>
      </c>
      <c r="G16" s="30"/>
      <c r="H16" s="30"/>
      <c r="L16" s="52"/>
      <c r="M16" s="25"/>
      <c r="T16" s="35"/>
      <c r="U16" s="35"/>
      <c r="V16" s="35"/>
      <c r="W16" s="36"/>
    </row>
    <row r="17" spans="1:28" s="13" customFormat="1" x14ac:dyDescent="0.35">
      <c r="C17" s="17"/>
      <c r="D17" s="17"/>
      <c r="E17" s="99" t="s">
        <v>9</v>
      </c>
      <c r="F17" s="111" t="s">
        <v>120</v>
      </c>
      <c r="G17" s="30"/>
      <c r="H17" s="30"/>
      <c r="L17" s="52"/>
      <c r="M17" s="25"/>
      <c r="T17" s="35"/>
      <c r="U17" s="35"/>
      <c r="V17" s="35"/>
      <c r="W17" s="36"/>
    </row>
    <row r="18" spans="1:28" s="13" customFormat="1" x14ac:dyDescent="0.35">
      <c r="C18" s="17"/>
      <c r="D18" s="17"/>
      <c r="E18" s="17"/>
      <c r="F18" s="17"/>
      <c r="G18" s="17"/>
      <c r="H18" s="17"/>
      <c r="T18" s="35"/>
      <c r="U18" s="35"/>
      <c r="V18" s="35"/>
      <c r="W18" s="36"/>
    </row>
    <row r="19" spans="1:28" s="13" customFormat="1" ht="15.4" thickBot="1" x14ac:dyDescent="0.45">
      <c r="A19" s="16" t="s">
        <v>60</v>
      </c>
      <c r="C19" s="17"/>
      <c r="D19" s="17"/>
      <c r="E19" s="16" t="s">
        <v>61</v>
      </c>
      <c r="F19" s="17"/>
      <c r="G19" s="17"/>
      <c r="H19" s="17"/>
      <c r="T19" s="35"/>
      <c r="U19" s="35"/>
      <c r="V19" s="35"/>
      <c r="W19" s="36"/>
    </row>
    <row r="20" spans="1:28" s="13" customFormat="1" x14ac:dyDescent="0.35">
      <c r="A20" s="90">
        <f>O53</f>
        <v>5</v>
      </c>
      <c r="B20" s="62" t="s">
        <v>62</v>
      </c>
      <c r="C20" s="63">
        <f>A20*10</f>
        <v>50</v>
      </c>
      <c r="D20" s="17"/>
      <c r="E20" s="58"/>
      <c r="F20" s="69" t="s">
        <v>70</v>
      </c>
      <c r="G20" s="69" t="s">
        <v>71</v>
      </c>
      <c r="H20" s="70" t="s">
        <v>72</v>
      </c>
      <c r="I20" s="29"/>
      <c r="T20" s="35"/>
      <c r="U20" s="35"/>
      <c r="V20" s="35"/>
      <c r="W20" s="36"/>
    </row>
    <row r="21" spans="1:28" s="13" customFormat="1" x14ac:dyDescent="0.35">
      <c r="A21" s="91">
        <f>P53</f>
        <v>20</v>
      </c>
      <c r="B21" s="61" t="s">
        <v>64</v>
      </c>
      <c r="C21" s="65">
        <f>A21*4</f>
        <v>80</v>
      </c>
      <c r="D21" s="17"/>
      <c r="E21" s="59" t="s">
        <v>68</v>
      </c>
      <c r="F21" s="71">
        <v>1</v>
      </c>
      <c r="G21" s="72">
        <v>1</v>
      </c>
      <c r="H21" s="73" t="s">
        <v>73</v>
      </c>
      <c r="I21" s="29"/>
      <c r="T21" s="35"/>
      <c r="U21" s="35"/>
      <c r="V21" s="35"/>
      <c r="W21" s="36"/>
    </row>
    <row r="22" spans="1:28" s="13" customFormat="1" ht="13.15" thickBot="1" x14ac:dyDescent="0.4">
      <c r="A22" s="64">
        <f>C14</f>
        <v>2</v>
      </c>
      <c r="B22" s="61" t="s">
        <v>63</v>
      </c>
      <c r="C22" s="65">
        <f>A22*4</f>
        <v>8</v>
      </c>
      <c r="D22" s="17"/>
      <c r="E22" s="60" t="s">
        <v>69</v>
      </c>
      <c r="F22" s="74">
        <v>1</v>
      </c>
      <c r="G22" s="74">
        <f>SUMIF(Resultate!$Q$15:$Q$39,3)/3</f>
        <v>0</v>
      </c>
      <c r="H22" s="75">
        <v>1</v>
      </c>
      <c r="T22" s="35"/>
      <c r="U22" s="35"/>
      <c r="V22" s="35"/>
      <c r="W22" s="36"/>
    </row>
    <row r="23" spans="1:28" s="13" customFormat="1" ht="13.5" thickBot="1" x14ac:dyDescent="0.45">
      <c r="A23" s="66" t="s">
        <v>94</v>
      </c>
      <c r="B23" s="67" t="s">
        <v>65</v>
      </c>
      <c r="C23" s="68">
        <f>SUM(C20:C22)</f>
        <v>138</v>
      </c>
      <c r="D23" s="17"/>
      <c r="G23" s="17"/>
      <c r="H23" s="17"/>
      <c r="T23" s="35"/>
      <c r="U23" s="35"/>
      <c r="V23" s="35"/>
      <c r="W23" s="36"/>
    </row>
    <row r="24" spans="1:28" s="13" customFormat="1" ht="13.15" x14ac:dyDescent="0.35">
      <c r="A24" s="77" t="s">
        <v>188</v>
      </c>
      <c r="B24" s="76"/>
      <c r="C24" s="17"/>
      <c r="D24" s="17"/>
      <c r="E24" s="56"/>
      <c r="F24"/>
      <c r="G24" s="17"/>
      <c r="H24" s="17"/>
      <c r="S24" s="113"/>
      <c r="T24" s="140"/>
      <c r="U24" s="140"/>
      <c r="V24" s="130"/>
      <c r="W24" s="126"/>
      <c r="X24" s="126"/>
      <c r="Y24" s="126"/>
      <c r="Z24" s="126"/>
    </row>
    <row r="25" spans="1:28" s="13" customFormat="1" x14ac:dyDescent="0.35">
      <c r="A25" s="57"/>
      <c r="S25" s="113"/>
      <c r="T25" s="140"/>
      <c r="U25" s="140"/>
      <c r="V25" s="130"/>
      <c r="W25" s="126"/>
      <c r="X25" s="126"/>
      <c r="Y25" s="126"/>
      <c r="Z25" s="126"/>
    </row>
    <row r="26" spans="1:28" ht="15.4" thickBot="1" x14ac:dyDescent="0.45">
      <c r="A26" s="16" t="s">
        <v>4</v>
      </c>
      <c r="S26" s="126"/>
      <c r="T26" s="126"/>
      <c r="U26" s="130"/>
      <c r="V26" s="130"/>
      <c r="W26" s="130"/>
      <c r="X26" s="126"/>
      <c r="Y26" s="126"/>
      <c r="Z26" s="126"/>
    </row>
    <row r="27" spans="1:28" ht="13.15" x14ac:dyDescent="0.4">
      <c r="A27" s="18"/>
      <c r="B27" s="21" t="s">
        <v>5</v>
      </c>
      <c r="C27" s="22" t="s">
        <v>6</v>
      </c>
      <c r="D27" s="22" t="s">
        <v>7</v>
      </c>
      <c r="E27" s="21" t="s">
        <v>2</v>
      </c>
      <c r="F27" s="21" t="s">
        <v>3</v>
      </c>
      <c r="G27" s="22" t="s">
        <v>8</v>
      </c>
      <c r="H27" s="366" t="s">
        <v>74</v>
      </c>
      <c r="I27" s="367"/>
      <c r="J27" s="78" t="s">
        <v>75</v>
      </c>
      <c r="K27" s="78" t="s">
        <v>76</v>
      </c>
      <c r="L27" s="78" t="s">
        <v>77</v>
      </c>
      <c r="M27" s="78" t="s">
        <v>78</v>
      </c>
      <c r="N27" s="78" t="s">
        <v>79</v>
      </c>
      <c r="O27" s="78" t="s">
        <v>80</v>
      </c>
      <c r="P27" s="78" t="s">
        <v>81</v>
      </c>
      <c r="Q27" s="79" t="s">
        <v>33</v>
      </c>
      <c r="R27" s="53"/>
      <c r="S27" s="127"/>
      <c r="T27" s="127"/>
      <c r="U27" s="130"/>
      <c r="V27" s="131" t="s">
        <v>26</v>
      </c>
      <c r="W27" s="131" t="s">
        <v>27</v>
      </c>
      <c r="X27" s="126"/>
      <c r="Y27" s="126"/>
      <c r="Z27" s="126"/>
      <c r="AA27" s="54"/>
      <c r="AB27" s="54"/>
    </row>
    <row r="28" spans="1:28" ht="18.75" customHeight="1" x14ac:dyDescent="0.35">
      <c r="A28" s="19">
        <v>1</v>
      </c>
      <c r="B28" s="98" t="s">
        <v>22</v>
      </c>
      <c r="C28" s="81">
        <v>79</v>
      </c>
      <c r="D28" s="82" t="str">
        <f t="shared" ref="D28:D39" ca="1" si="0">W28</f>
        <v>E/S</v>
      </c>
      <c r="E28" s="80" t="s">
        <v>113</v>
      </c>
      <c r="F28" s="80" t="s">
        <v>91</v>
      </c>
      <c r="G28" s="81"/>
      <c r="H28" s="123"/>
      <c r="I28" s="133" t="s">
        <v>85</v>
      </c>
      <c r="J28" s="83">
        <v>100</v>
      </c>
      <c r="K28" s="83">
        <v>99</v>
      </c>
      <c r="L28" s="83">
        <v>98</v>
      </c>
      <c r="M28" s="83">
        <v>97</v>
      </c>
      <c r="N28" s="83">
        <v>96</v>
      </c>
      <c r="O28" s="83">
        <f t="shared" ref="O28:O52" si="1">IF(B28&lt;&gt;"",1,0)</f>
        <v>1</v>
      </c>
      <c r="P28" s="83">
        <v>10</v>
      </c>
      <c r="Q28" s="84">
        <f>O28+P28</f>
        <v>11</v>
      </c>
      <c r="S28" s="126">
        <v>6</v>
      </c>
      <c r="T28" s="126">
        <v>3</v>
      </c>
      <c r="U28" s="130"/>
      <c r="V28" s="128">
        <f t="shared" ref="V28:V52" ca="1" si="2">IF(C28&gt;0,IF($C$9-C28-1900&gt;100,$C$9-C28-2000,$C$9-C28-1900),"")</f>
        <v>42</v>
      </c>
      <c r="W28" s="115" t="str">
        <f ca="1">IF(C28&gt;0,IF(V28&gt;=70,"SV",IF(V28&gt;=60,"V",IF(V28&lt;=16,"U17",IF(V28&lt;=20,"U21","E/S")))),"")</f>
        <v>E/S</v>
      </c>
      <c r="X28" s="126"/>
      <c r="Y28" s="126"/>
      <c r="Z28" s="126"/>
    </row>
    <row r="29" spans="1:28" ht="18.75" customHeight="1" x14ac:dyDescent="0.35">
      <c r="A29" s="19">
        <v>2</v>
      </c>
      <c r="B29" s="98" t="s">
        <v>110</v>
      </c>
      <c r="C29" s="81">
        <v>54</v>
      </c>
      <c r="D29" s="82" t="str">
        <f t="shared" ca="1" si="0"/>
        <v>V</v>
      </c>
      <c r="E29" s="98" t="s">
        <v>112</v>
      </c>
      <c r="F29" s="98" t="s">
        <v>25</v>
      </c>
      <c r="G29" s="81"/>
      <c r="H29" s="123"/>
      <c r="I29" s="136" t="s">
        <v>83</v>
      </c>
      <c r="J29" s="85">
        <v>92</v>
      </c>
      <c r="K29" s="85">
        <v>90</v>
      </c>
      <c r="L29" s="85">
        <v>80</v>
      </c>
      <c r="M29" s="85">
        <v>79</v>
      </c>
      <c r="N29" s="85"/>
      <c r="O29" s="83">
        <f t="shared" si="1"/>
        <v>1</v>
      </c>
      <c r="P29" s="85">
        <v>4</v>
      </c>
      <c r="Q29" s="84">
        <f t="shared" ref="Q29:Q52" si="3">O29+P29</f>
        <v>5</v>
      </c>
      <c r="S29" s="126">
        <v>4</v>
      </c>
      <c r="T29" s="126">
        <v>3</v>
      </c>
      <c r="U29" s="130"/>
      <c r="V29" s="128">
        <f t="shared" ca="1" si="2"/>
        <v>67</v>
      </c>
      <c r="W29" s="115" t="str">
        <f ca="1">IF(C29&gt;0,IF(V29&gt;=70,"SV",IF(V29&gt;=60,"V",IF(V29&lt;=16,"U17",IF(V29&lt;=20,"U21","E/S")))),"")</f>
        <v>V</v>
      </c>
      <c r="X29" s="126"/>
      <c r="Y29" s="126"/>
      <c r="Z29" s="126"/>
    </row>
    <row r="30" spans="1:28" ht="18.75" customHeight="1" x14ac:dyDescent="0.35">
      <c r="A30" s="19">
        <v>3</v>
      </c>
      <c r="B30" s="98" t="s">
        <v>23</v>
      </c>
      <c r="C30" s="81">
        <v>44</v>
      </c>
      <c r="D30" s="82" t="str">
        <f t="shared" ca="1" si="0"/>
        <v>SV</v>
      </c>
      <c r="E30" s="98" t="s">
        <v>114</v>
      </c>
      <c r="F30" s="98" t="s">
        <v>117</v>
      </c>
      <c r="G30" s="81"/>
      <c r="H30" s="123"/>
      <c r="I30" s="136" t="s">
        <v>86</v>
      </c>
      <c r="J30" s="85">
        <v>95</v>
      </c>
      <c r="K30" s="85">
        <v>94</v>
      </c>
      <c r="L30" s="85">
        <v>94</v>
      </c>
      <c r="M30" s="85">
        <v>93</v>
      </c>
      <c r="N30" s="85">
        <v>93</v>
      </c>
      <c r="O30" s="83">
        <f t="shared" si="1"/>
        <v>1</v>
      </c>
      <c r="P30" s="85">
        <v>6</v>
      </c>
      <c r="Q30" s="84">
        <f t="shared" si="3"/>
        <v>7</v>
      </c>
      <c r="S30" s="126">
        <v>3</v>
      </c>
      <c r="T30" s="126">
        <v>2</v>
      </c>
      <c r="U30" s="130"/>
      <c r="V30" s="128">
        <f t="shared" ca="1" si="2"/>
        <v>77</v>
      </c>
      <c r="W30" s="115" t="str">
        <f ca="1">IF(C30&gt;0,IF(V30&gt;=70,"SV",IF(V30&gt;=60,"V",IF(V30&lt;=16,"U17",IF(V30&lt;=20,"U21","E/S")))),"")</f>
        <v>SV</v>
      </c>
      <c r="X30" s="126"/>
      <c r="Y30" s="126"/>
      <c r="Z30" s="126"/>
    </row>
    <row r="31" spans="1:28" ht="18.75" customHeight="1" x14ac:dyDescent="0.35">
      <c r="A31" s="19">
        <v>4</v>
      </c>
      <c r="B31" s="80" t="s">
        <v>111</v>
      </c>
      <c r="C31" s="81">
        <v>99</v>
      </c>
      <c r="D31" s="82" t="str">
        <f t="shared" ca="1" si="0"/>
        <v>E/S</v>
      </c>
      <c r="E31" s="80" t="s">
        <v>115</v>
      </c>
      <c r="F31" s="80" t="s">
        <v>116</v>
      </c>
      <c r="G31" s="81"/>
      <c r="H31" s="123"/>
      <c r="I31" s="136" t="s">
        <v>87</v>
      </c>
      <c r="J31" s="85">
        <v>87</v>
      </c>
      <c r="K31" s="85"/>
      <c r="L31" s="85"/>
      <c r="M31" s="85"/>
      <c r="N31" s="85"/>
      <c r="O31" s="83">
        <f t="shared" si="1"/>
        <v>1</v>
      </c>
      <c r="P31" s="85">
        <v>0</v>
      </c>
      <c r="Q31" s="84">
        <f t="shared" si="3"/>
        <v>1</v>
      </c>
      <c r="S31" s="126">
        <v>2</v>
      </c>
      <c r="T31" s="126">
        <v>2</v>
      </c>
      <c r="U31" s="130"/>
      <c r="V31" s="128">
        <f t="shared" ca="1" si="2"/>
        <v>22</v>
      </c>
      <c r="W31" s="115" t="str">
        <f ca="1">IF(C31&gt;0,IF(V31&gt;=70,"SV",IF(V31&gt;=60,"V",IF(V31&lt;=16,"U17",IF(V31&lt;=20,"U21","E/S")))),"")</f>
        <v>E/S</v>
      </c>
      <c r="X31" s="126"/>
      <c r="Y31" s="126"/>
      <c r="Z31" s="126"/>
    </row>
    <row r="32" spans="1:28" ht="18.75" customHeight="1" x14ac:dyDescent="0.35">
      <c r="A32" s="19">
        <v>5</v>
      </c>
      <c r="B32" s="80" t="s">
        <v>164</v>
      </c>
      <c r="C32" s="81">
        <v>2</v>
      </c>
      <c r="D32" s="82" t="str">
        <f t="shared" ca="1" si="0"/>
        <v>U21</v>
      </c>
      <c r="E32" s="80" t="s">
        <v>165</v>
      </c>
      <c r="F32" s="80" t="s">
        <v>116</v>
      </c>
      <c r="G32" s="81"/>
      <c r="H32" s="123"/>
      <c r="I32" s="136" t="s">
        <v>73</v>
      </c>
      <c r="J32" s="85">
        <v>81</v>
      </c>
      <c r="K32" s="85"/>
      <c r="L32" s="85"/>
      <c r="M32" s="85"/>
      <c r="N32" s="85"/>
      <c r="O32" s="83">
        <f t="shared" si="1"/>
        <v>1</v>
      </c>
      <c r="P32" s="85">
        <v>0</v>
      </c>
      <c r="Q32" s="84">
        <f t="shared" si="3"/>
        <v>1</v>
      </c>
      <c r="S32" s="126">
        <v>2</v>
      </c>
      <c r="T32" s="126">
        <v>3</v>
      </c>
      <c r="U32" s="130"/>
      <c r="V32" s="128">
        <f t="shared" ca="1" si="2"/>
        <v>19</v>
      </c>
      <c r="W32" s="115" t="str">
        <f ca="1">IF(C32&gt;0,IF(V32&gt;=70,"SV",IF(V32&gt;=60,"V",IF(V32&lt;=16,"U17",IF(V32&lt;=20,"U21","E/S")))),"")</f>
        <v>U21</v>
      </c>
      <c r="X32" s="126"/>
      <c r="Y32" s="126"/>
      <c r="Z32" s="126"/>
    </row>
    <row r="33" spans="1:26" ht="18.75" customHeight="1" x14ac:dyDescent="0.35">
      <c r="A33" s="19">
        <v>6</v>
      </c>
      <c r="B33" s="80"/>
      <c r="C33" s="81"/>
      <c r="D33" s="82" t="str">
        <f t="shared" si="0"/>
        <v/>
      </c>
      <c r="E33" s="80"/>
      <c r="F33" s="80"/>
      <c r="G33" s="81"/>
      <c r="H33" s="123"/>
      <c r="I33" s="133"/>
      <c r="J33" s="85"/>
      <c r="K33" s="85"/>
      <c r="L33" s="85"/>
      <c r="M33" s="85"/>
      <c r="N33" s="85"/>
      <c r="O33" s="83">
        <f t="shared" si="1"/>
        <v>0</v>
      </c>
      <c r="P33" s="85"/>
      <c r="Q33" s="84">
        <f t="shared" si="3"/>
        <v>0</v>
      </c>
      <c r="S33" s="126"/>
      <c r="T33" s="126"/>
      <c r="U33" s="130"/>
      <c r="V33" s="128" t="str">
        <f t="shared" si="2"/>
        <v/>
      </c>
      <c r="W33" s="115" t="str">
        <f t="shared" ref="W33:W52" si="4">IF(C33&gt;0,IF(V33&gt;=70,"SV",IF(V33&gt;=60,"V",IF(V33&lt;=16,"U17",IF(V33&lt;=20,"U21","E/S")))),"")</f>
        <v/>
      </c>
      <c r="X33" s="126"/>
      <c r="Y33" s="126"/>
      <c r="Z33" s="126"/>
    </row>
    <row r="34" spans="1:26" ht="18.75" customHeight="1" x14ac:dyDescent="0.35">
      <c r="A34" s="19">
        <v>7</v>
      </c>
      <c r="B34" s="80"/>
      <c r="C34" s="81"/>
      <c r="D34" s="82" t="str">
        <f t="shared" si="0"/>
        <v/>
      </c>
      <c r="E34" s="80"/>
      <c r="F34" s="80"/>
      <c r="G34" s="81"/>
      <c r="H34" s="123"/>
      <c r="I34" s="133"/>
      <c r="J34" s="85"/>
      <c r="K34" s="85"/>
      <c r="L34" s="85"/>
      <c r="M34" s="85"/>
      <c r="N34" s="85"/>
      <c r="O34" s="83">
        <f t="shared" si="1"/>
        <v>0</v>
      </c>
      <c r="P34" s="85"/>
      <c r="Q34" s="84">
        <f t="shared" si="3"/>
        <v>0</v>
      </c>
      <c r="S34" s="126"/>
      <c r="T34" s="126"/>
      <c r="U34" s="130"/>
      <c r="V34" s="128" t="str">
        <f t="shared" si="2"/>
        <v/>
      </c>
      <c r="W34" s="115" t="str">
        <f t="shared" si="4"/>
        <v/>
      </c>
      <c r="X34" s="126"/>
      <c r="Y34" s="126"/>
      <c r="Z34" s="126"/>
    </row>
    <row r="35" spans="1:26" ht="18.75" customHeight="1" x14ac:dyDescent="0.35">
      <c r="A35" s="19">
        <v>8</v>
      </c>
      <c r="B35" s="80"/>
      <c r="C35" s="81"/>
      <c r="D35" s="82" t="str">
        <f t="shared" si="0"/>
        <v/>
      </c>
      <c r="E35" s="80"/>
      <c r="F35" s="80"/>
      <c r="G35" s="81"/>
      <c r="H35" s="123"/>
      <c r="I35" s="133"/>
      <c r="J35" s="85"/>
      <c r="K35" s="85"/>
      <c r="L35" s="85"/>
      <c r="M35" s="85"/>
      <c r="N35" s="85"/>
      <c r="O35" s="83">
        <f t="shared" si="1"/>
        <v>0</v>
      </c>
      <c r="P35" s="85"/>
      <c r="Q35" s="84">
        <f t="shared" si="3"/>
        <v>0</v>
      </c>
      <c r="S35" s="126"/>
      <c r="T35" s="126"/>
      <c r="U35" s="130"/>
      <c r="V35" s="128" t="str">
        <f t="shared" si="2"/>
        <v/>
      </c>
      <c r="W35" s="115" t="str">
        <f t="shared" si="4"/>
        <v/>
      </c>
      <c r="X35" s="126"/>
      <c r="Y35" s="126"/>
      <c r="Z35" s="126"/>
    </row>
    <row r="36" spans="1:26" ht="18.75" customHeight="1" x14ac:dyDescent="0.35">
      <c r="A36" s="19">
        <v>9</v>
      </c>
      <c r="B36" s="80"/>
      <c r="C36" s="81"/>
      <c r="D36" s="82" t="str">
        <f t="shared" si="0"/>
        <v/>
      </c>
      <c r="E36" s="80"/>
      <c r="F36" s="80"/>
      <c r="G36" s="81"/>
      <c r="H36" s="123"/>
      <c r="I36" s="133"/>
      <c r="J36" s="85"/>
      <c r="K36" s="85"/>
      <c r="L36" s="85"/>
      <c r="M36" s="85"/>
      <c r="N36" s="85"/>
      <c r="O36" s="83">
        <f t="shared" si="1"/>
        <v>0</v>
      </c>
      <c r="P36" s="85"/>
      <c r="Q36" s="84">
        <f t="shared" si="3"/>
        <v>0</v>
      </c>
      <c r="S36" s="126"/>
      <c r="T36" s="126"/>
      <c r="U36" s="130"/>
      <c r="V36" s="128" t="str">
        <f t="shared" si="2"/>
        <v/>
      </c>
      <c r="W36" s="115" t="str">
        <f t="shared" si="4"/>
        <v/>
      </c>
      <c r="X36" s="126"/>
      <c r="Y36" s="126"/>
      <c r="Z36" s="126"/>
    </row>
    <row r="37" spans="1:26" ht="18.75" customHeight="1" x14ac:dyDescent="0.35">
      <c r="A37" s="19">
        <v>10</v>
      </c>
      <c r="B37" s="80"/>
      <c r="C37" s="81"/>
      <c r="D37" s="82" t="str">
        <f t="shared" si="0"/>
        <v/>
      </c>
      <c r="E37" s="80"/>
      <c r="F37" s="80"/>
      <c r="G37" s="81"/>
      <c r="H37" s="123"/>
      <c r="I37" s="133"/>
      <c r="J37" s="85"/>
      <c r="K37" s="85"/>
      <c r="L37" s="85"/>
      <c r="M37" s="85"/>
      <c r="N37" s="85"/>
      <c r="O37" s="83">
        <f t="shared" si="1"/>
        <v>0</v>
      </c>
      <c r="P37" s="85"/>
      <c r="Q37" s="84">
        <f t="shared" si="3"/>
        <v>0</v>
      </c>
      <c r="S37" s="126"/>
      <c r="T37" s="126"/>
      <c r="U37" s="130"/>
      <c r="V37" s="128" t="str">
        <f t="shared" si="2"/>
        <v/>
      </c>
      <c r="W37" s="115" t="str">
        <f t="shared" si="4"/>
        <v/>
      </c>
      <c r="X37" s="126"/>
      <c r="Y37" s="126"/>
      <c r="Z37" s="126"/>
    </row>
    <row r="38" spans="1:26" ht="18.75" customHeight="1" x14ac:dyDescent="0.35">
      <c r="A38" s="19">
        <v>11</v>
      </c>
      <c r="B38" s="80"/>
      <c r="C38" s="81"/>
      <c r="D38" s="82" t="str">
        <f t="shared" si="0"/>
        <v/>
      </c>
      <c r="E38" s="80"/>
      <c r="F38" s="80"/>
      <c r="G38" s="81"/>
      <c r="H38" s="123"/>
      <c r="I38" s="133"/>
      <c r="J38" s="85"/>
      <c r="K38" s="85"/>
      <c r="L38" s="85"/>
      <c r="M38" s="85"/>
      <c r="N38" s="85"/>
      <c r="O38" s="83">
        <f t="shared" si="1"/>
        <v>0</v>
      </c>
      <c r="P38" s="85"/>
      <c r="Q38" s="84">
        <f t="shared" si="3"/>
        <v>0</v>
      </c>
      <c r="S38" s="126"/>
      <c r="T38" s="126"/>
      <c r="U38" s="130"/>
      <c r="V38" s="128" t="str">
        <f t="shared" si="2"/>
        <v/>
      </c>
      <c r="W38" s="115" t="str">
        <f t="shared" si="4"/>
        <v/>
      </c>
      <c r="X38" s="126"/>
      <c r="Y38" s="126"/>
      <c r="Z38" s="126"/>
    </row>
    <row r="39" spans="1:26" ht="18.75" customHeight="1" x14ac:dyDescent="0.35">
      <c r="A39" s="19">
        <v>12</v>
      </c>
      <c r="B39" s="80"/>
      <c r="C39" s="81"/>
      <c r="D39" s="82" t="str">
        <f t="shared" si="0"/>
        <v/>
      </c>
      <c r="E39" s="80"/>
      <c r="F39" s="80"/>
      <c r="G39" s="81"/>
      <c r="H39" s="123"/>
      <c r="I39" s="133"/>
      <c r="J39" s="85"/>
      <c r="K39" s="85"/>
      <c r="L39" s="85"/>
      <c r="M39" s="85"/>
      <c r="N39" s="85"/>
      <c r="O39" s="83">
        <f t="shared" si="1"/>
        <v>0</v>
      </c>
      <c r="P39" s="85"/>
      <c r="Q39" s="84">
        <f t="shared" si="3"/>
        <v>0</v>
      </c>
      <c r="S39" s="113"/>
      <c r="T39" s="113"/>
      <c r="U39" s="140"/>
      <c r="V39" s="128" t="str">
        <f t="shared" si="2"/>
        <v/>
      </c>
      <c r="W39" s="115" t="str">
        <f t="shared" si="4"/>
        <v/>
      </c>
      <c r="X39" s="126"/>
      <c r="Y39" s="126"/>
      <c r="Z39" s="126"/>
    </row>
    <row r="40" spans="1:26" ht="18.75" customHeight="1" x14ac:dyDescent="0.35">
      <c r="A40" s="19">
        <v>13</v>
      </c>
      <c r="B40" s="80"/>
      <c r="C40" s="81"/>
      <c r="D40" s="82" t="str">
        <f>W40</f>
        <v/>
      </c>
      <c r="E40" s="80"/>
      <c r="F40" s="80"/>
      <c r="G40" s="81"/>
      <c r="H40" s="124"/>
      <c r="I40" s="134"/>
      <c r="J40" s="85"/>
      <c r="K40" s="85"/>
      <c r="L40" s="85"/>
      <c r="M40" s="85"/>
      <c r="N40" s="85"/>
      <c r="O40" s="83">
        <f t="shared" si="1"/>
        <v>0</v>
      </c>
      <c r="P40" s="85"/>
      <c r="Q40" s="84">
        <f t="shared" si="3"/>
        <v>0</v>
      </c>
      <c r="S40" s="113"/>
      <c r="T40" s="113"/>
      <c r="U40" s="140"/>
      <c r="V40" s="128" t="str">
        <f t="shared" si="2"/>
        <v/>
      </c>
      <c r="W40" s="115" t="str">
        <f t="shared" si="4"/>
        <v/>
      </c>
      <c r="X40" s="126"/>
      <c r="Y40" s="126"/>
      <c r="Z40" s="126"/>
    </row>
    <row r="41" spans="1:26" ht="18.75" customHeight="1" x14ac:dyDescent="0.35">
      <c r="A41" s="19">
        <v>14</v>
      </c>
      <c r="B41" s="80"/>
      <c r="C41" s="81"/>
      <c r="D41" s="82" t="str">
        <f t="shared" ref="D41:D52" si="5">W41</f>
        <v/>
      </c>
      <c r="E41" s="80"/>
      <c r="F41" s="80"/>
      <c r="G41" s="81"/>
      <c r="H41" s="124"/>
      <c r="I41" s="134"/>
      <c r="J41" s="85"/>
      <c r="K41" s="85"/>
      <c r="L41" s="85"/>
      <c r="M41" s="85"/>
      <c r="N41" s="85"/>
      <c r="O41" s="83">
        <f t="shared" si="1"/>
        <v>0</v>
      </c>
      <c r="P41" s="85"/>
      <c r="Q41" s="84">
        <f t="shared" si="3"/>
        <v>0</v>
      </c>
      <c r="S41" s="126"/>
      <c r="T41" s="126"/>
      <c r="U41" s="130"/>
      <c r="V41" s="128" t="str">
        <f t="shared" si="2"/>
        <v/>
      </c>
      <c r="W41" s="115" t="str">
        <f t="shared" si="4"/>
        <v/>
      </c>
      <c r="X41" s="126"/>
      <c r="Y41" s="126"/>
      <c r="Z41" s="126"/>
    </row>
    <row r="42" spans="1:26" ht="18.75" customHeight="1" x14ac:dyDescent="0.35">
      <c r="A42" s="19">
        <v>15</v>
      </c>
      <c r="B42" s="80"/>
      <c r="C42" s="81"/>
      <c r="D42" s="82" t="str">
        <f t="shared" si="5"/>
        <v/>
      </c>
      <c r="E42" s="80"/>
      <c r="F42" s="80"/>
      <c r="G42" s="81"/>
      <c r="H42" s="124"/>
      <c r="I42" s="134"/>
      <c r="J42" s="85"/>
      <c r="K42" s="85"/>
      <c r="L42" s="85"/>
      <c r="M42" s="85"/>
      <c r="N42" s="85"/>
      <c r="O42" s="83">
        <f t="shared" si="1"/>
        <v>0</v>
      </c>
      <c r="P42" s="85"/>
      <c r="Q42" s="84">
        <f t="shared" si="3"/>
        <v>0</v>
      </c>
      <c r="S42" s="126"/>
      <c r="T42" s="126"/>
      <c r="U42" s="130"/>
      <c r="V42" s="128" t="str">
        <f t="shared" si="2"/>
        <v/>
      </c>
      <c r="W42" s="115" t="str">
        <f t="shared" si="4"/>
        <v/>
      </c>
      <c r="X42" s="126"/>
      <c r="Y42" s="126"/>
      <c r="Z42" s="126"/>
    </row>
    <row r="43" spans="1:26" ht="18.75" customHeight="1" x14ac:dyDescent="0.35">
      <c r="A43" s="19">
        <v>16</v>
      </c>
      <c r="B43" s="80"/>
      <c r="C43" s="81"/>
      <c r="D43" s="82" t="str">
        <f t="shared" si="5"/>
        <v/>
      </c>
      <c r="E43" s="80"/>
      <c r="F43" s="80"/>
      <c r="G43" s="81"/>
      <c r="H43" s="124"/>
      <c r="I43" s="134"/>
      <c r="J43" s="85"/>
      <c r="K43" s="85"/>
      <c r="L43" s="85"/>
      <c r="M43" s="85"/>
      <c r="N43" s="85"/>
      <c r="O43" s="83">
        <f t="shared" si="1"/>
        <v>0</v>
      </c>
      <c r="P43" s="85"/>
      <c r="Q43" s="84">
        <f t="shared" si="3"/>
        <v>0</v>
      </c>
      <c r="S43" s="126"/>
      <c r="T43" s="126"/>
      <c r="U43" s="130"/>
      <c r="V43" s="128" t="str">
        <f t="shared" si="2"/>
        <v/>
      </c>
      <c r="W43" s="115" t="str">
        <f t="shared" si="4"/>
        <v/>
      </c>
      <c r="X43" s="126"/>
      <c r="Y43" s="126"/>
      <c r="Z43" s="126"/>
    </row>
    <row r="44" spans="1:26" ht="18.75" customHeight="1" x14ac:dyDescent="0.35">
      <c r="A44" s="19">
        <v>17</v>
      </c>
      <c r="B44" s="80"/>
      <c r="C44" s="81"/>
      <c r="D44" s="82" t="str">
        <f t="shared" si="5"/>
        <v/>
      </c>
      <c r="E44" s="80"/>
      <c r="F44" s="80"/>
      <c r="G44" s="81"/>
      <c r="H44" s="124"/>
      <c r="I44" s="134"/>
      <c r="J44" s="85"/>
      <c r="K44" s="85"/>
      <c r="L44" s="85"/>
      <c r="M44" s="85"/>
      <c r="N44" s="85"/>
      <c r="O44" s="83">
        <f t="shared" si="1"/>
        <v>0</v>
      </c>
      <c r="P44" s="85"/>
      <c r="Q44" s="84">
        <f t="shared" si="3"/>
        <v>0</v>
      </c>
      <c r="S44" s="126"/>
      <c r="T44" s="126"/>
      <c r="U44" s="130"/>
      <c r="V44" s="128" t="str">
        <f t="shared" si="2"/>
        <v/>
      </c>
      <c r="W44" s="115" t="str">
        <f t="shared" si="4"/>
        <v/>
      </c>
      <c r="X44" s="126"/>
      <c r="Y44" s="126"/>
      <c r="Z44" s="126"/>
    </row>
    <row r="45" spans="1:26" ht="18.75" customHeight="1" x14ac:dyDescent="0.35">
      <c r="A45" s="19">
        <v>18</v>
      </c>
      <c r="B45" s="80"/>
      <c r="C45" s="81"/>
      <c r="D45" s="82" t="str">
        <f t="shared" si="5"/>
        <v/>
      </c>
      <c r="E45" s="80"/>
      <c r="F45" s="80"/>
      <c r="G45" s="81"/>
      <c r="H45" s="124"/>
      <c r="I45" s="134"/>
      <c r="J45" s="85"/>
      <c r="K45" s="85"/>
      <c r="L45" s="85"/>
      <c r="M45" s="85"/>
      <c r="N45" s="85"/>
      <c r="O45" s="83">
        <f t="shared" si="1"/>
        <v>0</v>
      </c>
      <c r="P45" s="85"/>
      <c r="Q45" s="84">
        <f t="shared" si="3"/>
        <v>0</v>
      </c>
      <c r="S45" s="126"/>
      <c r="T45" s="126"/>
      <c r="U45" s="130"/>
      <c r="V45" s="128" t="str">
        <f t="shared" si="2"/>
        <v/>
      </c>
      <c r="W45" s="115" t="str">
        <f t="shared" si="4"/>
        <v/>
      </c>
      <c r="X45" s="126"/>
      <c r="Y45" s="126"/>
      <c r="Z45" s="126"/>
    </row>
    <row r="46" spans="1:26" ht="18.75" customHeight="1" x14ac:dyDescent="0.35">
      <c r="A46" s="19">
        <v>19</v>
      </c>
      <c r="B46" s="80"/>
      <c r="C46" s="81"/>
      <c r="D46" s="82" t="str">
        <f t="shared" si="5"/>
        <v/>
      </c>
      <c r="E46" s="80"/>
      <c r="F46" s="80"/>
      <c r="G46" s="81"/>
      <c r="H46" s="124"/>
      <c r="I46" s="134"/>
      <c r="J46" s="85"/>
      <c r="K46" s="85"/>
      <c r="L46" s="85"/>
      <c r="M46" s="85"/>
      <c r="N46" s="85"/>
      <c r="O46" s="83">
        <f t="shared" si="1"/>
        <v>0</v>
      </c>
      <c r="P46" s="85"/>
      <c r="Q46" s="84">
        <f t="shared" si="3"/>
        <v>0</v>
      </c>
      <c r="S46" s="126"/>
      <c r="T46" s="126"/>
      <c r="U46" s="130"/>
      <c r="V46" s="128" t="str">
        <f t="shared" si="2"/>
        <v/>
      </c>
      <c r="W46" s="115" t="str">
        <f t="shared" si="4"/>
        <v/>
      </c>
      <c r="X46" s="126"/>
      <c r="Y46" s="126"/>
      <c r="Z46" s="126"/>
    </row>
    <row r="47" spans="1:26" ht="18.75" customHeight="1" x14ac:dyDescent="0.35">
      <c r="A47" s="19">
        <v>20</v>
      </c>
      <c r="B47" s="80"/>
      <c r="C47" s="81"/>
      <c r="D47" s="82" t="str">
        <f t="shared" si="5"/>
        <v/>
      </c>
      <c r="E47" s="80"/>
      <c r="F47" s="80"/>
      <c r="G47" s="81"/>
      <c r="H47" s="124"/>
      <c r="I47" s="134"/>
      <c r="J47" s="85"/>
      <c r="K47" s="85"/>
      <c r="L47" s="85"/>
      <c r="M47" s="85"/>
      <c r="N47" s="85"/>
      <c r="O47" s="83">
        <f t="shared" si="1"/>
        <v>0</v>
      </c>
      <c r="P47" s="85"/>
      <c r="Q47" s="84">
        <f t="shared" si="3"/>
        <v>0</v>
      </c>
      <c r="S47" s="126"/>
      <c r="T47" s="126"/>
      <c r="U47" s="130"/>
      <c r="V47" s="128" t="str">
        <f t="shared" si="2"/>
        <v/>
      </c>
      <c r="W47" s="115" t="str">
        <f t="shared" si="4"/>
        <v/>
      </c>
      <c r="X47" s="126"/>
      <c r="Y47" s="126"/>
      <c r="Z47" s="126"/>
    </row>
    <row r="48" spans="1:26" ht="18.75" customHeight="1" x14ac:dyDescent="0.35">
      <c r="A48" s="19">
        <v>21</v>
      </c>
      <c r="B48" s="80"/>
      <c r="C48" s="81"/>
      <c r="D48" s="82" t="str">
        <f t="shared" si="5"/>
        <v/>
      </c>
      <c r="E48" s="80"/>
      <c r="F48" s="80"/>
      <c r="G48" s="81"/>
      <c r="H48" s="124"/>
      <c r="I48" s="134"/>
      <c r="J48" s="85"/>
      <c r="K48" s="85"/>
      <c r="L48" s="85"/>
      <c r="M48" s="85"/>
      <c r="N48" s="85"/>
      <c r="O48" s="83">
        <f t="shared" si="1"/>
        <v>0</v>
      </c>
      <c r="P48" s="85"/>
      <c r="Q48" s="84">
        <f t="shared" si="3"/>
        <v>0</v>
      </c>
      <c r="S48" s="126"/>
      <c r="T48" s="126"/>
      <c r="U48" s="130"/>
      <c r="V48" s="128" t="str">
        <f t="shared" si="2"/>
        <v/>
      </c>
      <c r="W48" s="115" t="str">
        <f t="shared" si="4"/>
        <v/>
      </c>
      <c r="X48" s="126"/>
      <c r="Y48" s="126"/>
      <c r="Z48" s="126"/>
    </row>
    <row r="49" spans="1:26" ht="18.75" customHeight="1" x14ac:dyDescent="0.35">
      <c r="A49" s="19">
        <v>22</v>
      </c>
      <c r="B49" s="80"/>
      <c r="C49" s="81"/>
      <c r="D49" s="82" t="str">
        <f t="shared" si="5"/>
        <v/>
      </c>
      <c r="E49" s="80"/>
      <c r="F49" s="80"/>
      <c r="G49" s="81"/>
      <c r="H49" s="124"/>
      <c r="I49" s="134"/>
      <c r="J49" s="85"/>
      <c r="K49" s="85"/>
      <c r="L49" s="85"/>
      <c r="M49" s="85"/>
      <c r="N49" s="85"/>
      <c r="O49" s="83">
        <f t="shared" si="1"/>
        <v>0</v>
      </c>
      <c r="P49" s="85"/>
      <c r="Q49" s="84">
        <f t="shared" si="3"/>
        <v>0</v>
      </c>
      <c r="S49" s="126"/>
      <c r="T49" s="126"/>
      <c r="U49" s="130"/>
      <c r="V49" s="128" t="str">
        <f t="shared" si="2"/>
        <v/>
      </c>
      <c r="W49" s="115" t="str">
        <f t="shared" si="4"/>
        <v/>
      </c>
      <c r="X49" s="126"/>
      <c r="Y49" s="126"/>
      <c r="Z49" s="126"/>
    </row>
    <row r="50" spans="1:26" ht="18.75" customHeight="1" x14ac:dyDescent="0.35">
      <c r="A50" s="19">
        <v>23</v>
      </c>
      <c r="B50" s="80"/>
      <c r="C50" s="81"/>
      <c r="D50" s="82" t="str">
        <f t="shared" si="5"/>
        <v/>
      </c>
      <c r="E50" s="80"/>
      <c r="F50" s="80"/>
      <c r="G50" s="81"/>
      <c r="H50" s="124"/>
      <c r="I50" s="134"/>
      <c r="J50" s="85"/>
      <c r="K50" s="85"/>
      <c r="L50" s="85"/>
      <c r="M50" s="85"/>
      <c r="N50" s="85"/>
      <c r="O50" s="83">
        <f t="shared" si="1"/>
        <v>0</v>
      </c>
      <c r="P50" s="85"/>
      <c r="Q50" s="84">
        <f t="shared" si="3"/>
        <v>0</v>
      </c>
      <c r="S50" s="126"/>
      <c r="T50" s="126"/>
      <c r="U50" s="130"/>
      <c r="V50" s="128" t="str">
        <f t="shared" si="2"/>
        <v/>
      </c>
      <c r="W50" s="115" t="str">
        <f t="shared" si="4"/>
        <v/>
      </c>
      <c r="X50" s="126"/>
      <c r="Y50" s="126"/>
      <c r="Z50" s="126"/>
    </row>
    <row r="51" spans="1:26" ht="18.75" customHeight="1" x14ac:dyDescent="0.35">
      <c r="A51" s="19">
        <v>24</v>
      </c>
      <c r="B51" s="80"/>
      <c r="C51" s="81"/>
      <c r="D51" s="82" t="str">
        <f t="shared" si="5"/>
        <v/>
      </c>
      <c r="E51" s="80"/>
      <c r="F51" s="80"/>
      <c r="G51" s="81"/>
      <c r="H51" s="124"/>
      <c r="I51" s="134"/>
      <c r="J51" s="85"/>
      <c r="K51" s="85"/>
      <c r="L51" s="85"/>
      <c r="M51" s="85"/>
      <c r="N51" s="85"/>
      <c r="O51" s="83">
        <f t="shared" si="1"/>
        <v>0</v>
      </c>
      <c r="P51" s="85"/>
      <c r="Q51" s="84">
        <f t="shared" si="3"/>
        <v>0</v>
      </c>
      <c r="S51" s="126"/>
      <c r="T51" s="126"/>
      <c r="U51" s="130"/>
      <c r="V51" s="128" t="str">
        <f t="shared" si="2"/>
        <v/>
      </c>
      <c r="W51" s="115" t="str">
        <f t="shared" si="4"/>
        <v/>
      </c>
      <c r="X51" s="126"/>
      <c r="Y51" s="126"/>
      <c r="Z51" s="126"/>
    </row>
    <row r="52" spans="1:26" ht="18.75" customHeight="1" thickBot="1" x14ac:dyDescent="0.4">
      <c r="A52" s="20">
        <v>25</v>
      </c>
      <c r="B52" s="86"/>
      <c r="C52" s="87"/>
      <c r="D52" s="88" t="str">
        <f t="shared" si="5"/>
        <v/>
      </c>
      <c r="E52" s="86"/>
      <c r="F52" s="86"/>
      <c r="G52" s="87"/>
      <c r="H52" s="125"/>
      <c r="I52" s="135"/>
      <c r="J52" s="89"/>
      <c r="K52" s="89"/>
      <c r="L52" s="89"/>
      <c r="M52" s="89"/>
      <c r="N52" s="89"/>
      <c r="O52" s="92">
        <f t="shared" si="1"/>
        <v>0</v>
      </c>
      <c r="P52" s="89"/>
      <c r="Q52" s="93">
        <f t="shared" si="3"/>
        <v>0</v>
      </c>
      <c r="S52" s="126"/>
      <c r="T52" s="126"/>
      <c r="U52" s="130"/>
      <c r="V52" s="128" t="str">
        <f t="shared" si="2"/>
        <v/>
      </c>
      <c r="W52" s="115" t="str">
        <f t="shared" si="4"/>
        <v/>
      </c>
      <c r="X52" s="126"/>
      <c r="Y52" s="126"/>
      <c r="Z52" s="126"/>
    </row>
    <row r="53" spans="1:26" s="16" customFormat="1" ht="18.75" customHeight="1" thickBot="1" x14ac:dyDescent="0.45">
      <c r="A53" s="94" t="s">
        <v>33</v>
      </c>
      <c r="B53" s="102"/>
      <c r="C53" s="103"/>
      <c r="D53" s="104"/>
      <c r="E53" s="105"/>
      <c r="F53" s="105"/>
      <c r="G53" s="103"/>
      <c r="H53" s="103"/>
      <c r="I53" s="103"/>
      <c r="J53" s="106"/>
      <c r="K53" s="106"/>
      <c r="L53" s="106"/>
      <c r="M53" s="106"/>
      <c r="N53" s="107"/>
      <c r="O53" s="95">
        <f>SUM(O28:O52)</f>
        <v>5</v>
      </c>
      <c r="P53" s="96">
        <f>SUM(P28:P52)</f>
        <v>20</v>
      </c>
      <c r="Q53" s="97">
        <f>SUM(Q28:Q52)</f>
        <v>25</v>
      </c>
      <c r="S53" s="129"/>
      <c r="T53" s="129"/>
      <c r="U53" s="132"/>
      <c r="V53" s="132"/>
      <c r="W53" s="132"/>
      <c r="X53" s="129"/>
      <c r="Y53" s="129"/>
      <c r="Z53" s="129"/>
    </row>
    <row r="54" spans="1:26" x14ac:dyDescent="0.35">
      <c r="A54" s="29"/>
      <c r="S54" s="126"/>
      <c r="T54" s="126"/>
      <c r="U54" s="130"/>
      <c r="V54" s="130"/>
      <c r="W54" s="130"/>
      <c r="X54" s="126"/>
      <c r="Y54" s="126"/>
      <c r="Z54" s="126"/>
    </row>
    <row r="55" spans="1:26" x14ac:dyDescent="0.35">
      <c r="A55" t="s">
        <v>48</v>
      </c>
      <c r="C55" s="50"/>
      <c r="D55" s="50"/>
      <c r="E55" s="50"/>
      <c r="F55" s="50"/>
      <c r="G55" s="50"/>
      <c r="H55" s="50"/>
      <c r="I55" s="50"/>
      <c r="S55" s="126"/>
      <c r="T55" s="130"/>
      <c r="U55" s="130"/>
      <c r="V55" s="130"/>
      <c r="W55" s="126"/>
      <c r="X55" s="126"/>
      <c r="Y55" s="126"/>
      <c r="Z55" s="126"/>
    </row>
    <row r="56" spans="1:26" x14ac:dyDescent="0.35">
      <c r="C56" s="50"/>
      <c r="D56" s="50"/>
      <c r="E56" s="50"/>
      <c r="F56" s="50"/>
      <c r="G56" s="50"/>
      <c r="H56" s="50"/>
      <c r="I56" s="50"/>
      <c r="S56" s="126"/>
      <c r="T56" s="130"/>
      <c r="U56" s="130"/>
      <c r="V56" s="130"/>
      <c r="W56" s="126"/>
      <c r="X56" s="126"/>
      <c r="Y56" s="126"/>
      <c r="Z56" s="126"/>
    </row>
    <row r="57" spans="1:26" ht="13.15" x14ac:dyDescent="0.4">
      <c r="A57" s="15"/>
      <c r="S57" s="126"/>
      <c r="T57" s="130"/>
      <c r="U57" s="130"/>
      <c r="V57" s="130"/>
      <c r="W57" s="126"/>
      <c r="X57" s="126"/>
      <c r="Y57" s="126"/>
      <c r="Z57" s="126"/>
    </row>
    <row r="58" spans="1:26" x14ac:dyDescent="0.35">
      <c r="S58" s="126"/>
      <c r="T58" s="130"/>
      <c r="U58" s="130"/>
      <c r="V58" s="130"/>
      <c r="W58" s="126"/>
      <c r="X58" s="126"/>
      <c r="Y58" s="126"/>
      <c r="Z58" s="126"/>
    </row>
    <row r="59" spans="1:26" ht="15" x14ac:dyDescent="0.4">
      <c r="A59" s="16" t="s">
        <v>105</v>
      </c>
    </row>
    <row r="60" spans="1:26" x14ac:dyDescent="0.35">
      <c r="A60" s="23" t="s">
        <v>12</v>
      </c>
      <c r="C60">
        <v>2</v>
      </c>
      <c r="E60" s="23"/>
      <c r="F60" s="24"/>
    </row>
    <row r="61" spans="1:26" x14ac:dyDescent="0.35">
      <c r="A61" s="23" t="s">
        <v>24</v>
      </c>
      <c r="C61">
        <v>1</v>
      </c>
      <c r="E61" s="23"/>
      <c r="F61" s="24"/>
    </row>
    <row r="62" spans="1:26" x14ac:dyDescent="0.35">
      <c r="A62" s="52" t="s">
        <v>66</v>
      </c>
      <c r="C62">
        <f>SUMIF(Resultate!$P$15:$P$39,4)/4</f>
        <v>0</v>
      </c>
      <c r="E62" s="52"/>
      <c r="F62" s="108"/>
    </row>
    <row r="63" spans="1:26" x14ac:dyDescent="0.35">
      <c r="A63" s="52" t="s">
        <v>67</v>
      </c>
      <c r="C63">
        <v>1</v>
      </c>
      <c r="E63" s="52"/>
      <c r="F63" s="28"/>
    </row>
    <row r="64" spans="1:26" x14ac:dyDescent="0.35">
      <c r="A64" s="23" t="s">
        <v>13</v>
      </c>
      <c r="C64">
        <v>1</v>
      </c>
      <c r="E64" s="23"/>
      <c r="F64" s="28"/>
    </row>
    <row r="65" spans="1:6" x14ac:dyDescent="0.35">
      <c r="A65" s="23" t="s">
        <v>14</v>
      </c>
      <c r="C65">
        <f>SUMIF(Resultate!$P$15:$P$39,7)/7</f>
        <v>0</v>
      </c>
      <c r="E65" s="23"/>
      <c r="F65" s="28"/>
    </row>
  </sheetData>
  <sheetProtection algorithmName="SHA-512" hashValue="RIN9SR7m4lRvqQMzBAYeFIMYOwVY4nvDXruLjhqPJwGozHtIZQxOK4uhfBIGGrgLDh6WM9tKpodmC5A4/6q+hQ==" saltValue="1qYKcq3bK96uaOFvQeLy6A==" spinCount="100000" sheet="1"/>
  <mergeCells count="2">
    <mergeCell ref="C9:D9"/>
    <mergeCell ref="H27:I27"/>
  </mergeCells>
  <conditionalFormatting sqref="D28:D39">
    <cfRule type="cellIs" dxfId="34" priority="2" stopIfTrue="1" operator="equal">
      <formula>0</formula>
    </cfRule>
  </conditionalFormatting>
  <conditionalFormatting sqref="O28:Q53">
    <cfRule type="cellIs" dxfId="33" priority="1" stopIfTrue="1" operator="equal">
      <formula>0</formula>
    </cfRule>
  </conditionalFormatting>
  <hyperlinks>
    <hyperlink ref="F17" r:id="rId1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landscape" r:id="rId2"/>
  <headerFooter alignWithMargins="0">
    <oddFooter>&amp;L&amp;8&amp;F&amp;CDieses Formular kann unter www.lksv.ch Register Reglemente/Formulare heruntergeladen werden.&amp;R&amp;8© 2011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Dropdown 1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23813</xdr:rowOff>
                  </from>
                  <to>
                    <xdr:col>6</xdr:col>
                    <xdr:colOff>981075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Dropdown 2">
              <controlPr locked="0" defaultSize="0" autoLine="0" autoPict="0">
                <anchor moveWithCells="1">
                  <from>
                    <xdr:col>7</xdr:col>
                    <xdr:colOff>47625</xdr:colOff>
                    <xdr:row>27</xdr:row>
                    <xdr:rowOff>0</xdr:rowOff>
                  </from>
                  <to>
                    <xdr:col>7</xdr:col>
                    <xdr:colOff>1143000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Dropdown 3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981075</xdr:colOff>
                    <xdr:row>28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Dropdown 4">
              <controlPr locked="0" defaultSize="0" autoLine="0" autoPict="0">
                <anchor moveWithCells="1">
                  <from>
                    <xdr:col>7</xdr:col>
                    <xdr:colOff>47625</xdr:colOff>
                    <xdr:row>28</xdr:row>
                    <xdr:rowOff>23813</xdr:rowOff>
                  </from>
                  <to>
                    <xdr:col>7</xdr:col>
                    <xdr:colOff>1143000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Dropdown 5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981075</xdr:colOff>
                    <xdr:row>29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Dropdown 6">
              <controlPr locked="0" defaultSize="0" autoLine="0" autoPict="0">
                <anchor moveWithCells="1">
                  <from>
                    <xdr:col>7</xdr:col>
                    <xdr:colOff>47625</xdr:colOff>
                    <xdr:row>29</xdr:row>
                    <xdr:rowOff>23813</xdr:rowOff>
                  </from>
                  <to>
                    <xdr:col>7</xdr:col>
                    <xdr:colOff>1143000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Dropdown 7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0</xdr:rowOff>
                  </from>
                  <to>
                    <xdr:col>6</xdr:col>
                    <xdr:colOff>981075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Dropdown 8">
              <controlPr locked="0" defaultSize="0" autoLine="0" autoPict="0">
                <anchor moveWithCells="1">
                  <from>
                    <xdr:col>7</xdr:col>
                    <xdr:colOff>47625</xdr:colOff>
                    <xdr:row>30</xdr:row>
                    <xdr:rowOff>9525</xdr:rowOff>
                  </from>
                  <to>
                    <xdr:col>7</xdr:col>
                    <xdr:colOff>1143000</xdr:colOff>
                    <xdr:row>30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Dropdown 9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6</xdr:col>
                    <xdr:colOff>981075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Dropdown 10">
              <controlPr locked="0" defaultSize="0" autoLine="0" autoPict="0">
                <anchor moveWithCells="1">
                  <from>
                    <xdr:col>7</xdr:col>
                    <xdr:colOff>47625</xdr:colOff>
                    <xdr:row>31</xdr:row>
                    <xdr:rowOff>9525</xdr:rowOff>
                  </from>
                  <to>
                    <xdr:col>7</xdr:col>
                    <xdr:colOff>1143000</xdr:colOff>
                    <xdr:row>31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Dropdown 11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981075</xdr:colOff>
                    <xdr:row>32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Dropdown 12">
              <controlPr locked="0" defaultSize="0" autoLine="0" autoPict="0">
                <anchor moveWithCells="1">
                  <from>
                    <xdr:col>7</xdr:col>
                    <xdr:colOff>47625</xdr:colOff>
                    <xdr:row>32</xdr:row>
                    <xdr:rowOff>23813</xdr:rowOff>
                  </from>
                  <to>
                    <xdr:col>7</xdr:col>
                    <xdr:colOff>1143000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Dropdown 13">
              <controlPr locked="0" defaultSize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981075</xdr:colOff>
                    <xdr:row>33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Dropdown 14">
              <controlPr locked="0" defaultSize="0" autoLine="0" autoPict="0">
                <anchor moveWithCells="1">
                  <from>
                    <xdr:col>7</xdr:col>
                    <xdr:colOff>47625</xdr:colOff>
                    <xdr:row>33</xdr:row>
                    <xdr:rowOff>23813</xdr:rowOff>
                  </from>
                  <to>
                    <xdr:col>7</xdr:col>
                    <xdr:colOff>1143000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Dropdown 15">
              <controlPr locked="0" defaultSize="0" autoLine="0" autoPict="0">
                <anchor moveWithCells="1">
                  <from>
                    <xdr:col>6</xdr:col>
                    <xdr:colOff>9525</xdr:colOff>
                    <xdr:row>34</xdr:row>
                    <xdr:rowOff>23813</xdr:rowOff>
                  </from>
                  <to>
                    <xdr:col>6</xdr:col>
                    <xdr:colOff>981075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Dropdown 16">
              <controlPr locked="0" defaultSize="0" autoLine="0" autoPict="0">
                <anchor moveWithCells="1">
                  <from>
                    <xdr:col>7</xdr:col>
                    <xdr:colOff>47625</xdr:colOff>
                    <xdr:row>34</xdr:row>
                    <xdr:rowOff>28575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Dropdown 17">
              <controlPr locked="0" defaultSize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981075</xdr:colOff>
                    <xdr:row>35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Dropdown 18">
              <controlPr locked="0" defaultSize="0" autoLine="0" autoPict="0">
                <anchor moveWithCells="1">
                  <from>
                    <xdr:col>7</xdr:col>
                    <xdr:colOff>47625</xdr:colOff>
                    <xdr:row>35</xdr:row>
                    <xdr:rowOff>23813</xdr:rowOff>
                  </from>
                  <to>
                    <xdr:col>7</xdr:col>
                    <xdr:colOff>1143000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Dropdown 19">
              <controlPr locked="0" defaultSize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981075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Dropdown 20">
              <controlPr locked="0" defaultSize="0" autoLine="0" autoPict="0">
                <anchor moveWithCells="1">
                  <from>
                    <xdr:col>7</xdr:col>
                    <xdr:colOff>47625</xdr:colOff>
                    <xdr:row>36</xdr:row>
                    <xdr:rowOff>9525</xdr:rowOff>
                  </from>
                  <to>
                    <xdr:col>7</xdr:col>
                    <xdr:colOff>1143000</xdr:colOff>
                    <xdr:row>36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Dropdown 21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23813</xdr:rowOff>
                  </from>
                  <to>
                    <xdr:col>6</xdr:col>
                    <xdr:colOff>981075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Dropdown 22">
              <controlPr locked="0" defaultSize="0" autoLine="0" autoPict="0">
                <anchor moveWithCells="1">
                  <from>
                    <xdr:col>7</xdr:col>
                    <xdr:colOff>47625</xdr:colOff>
                    <xdr:row>37</xdr:row>
                    <xdr:rowOff>28575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Dropdown 23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981075</xdr:colOff>
                    <xdr:row>38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Dropdown 24">
              <controlPr locked="0" defaultSize="0" autoLine="0" autoPict="0">
                <anchor moveWithCells="1">
                  <from>
                    <xdr:col>7</xdr:col>
                    <xdr:colOff>47625</xdr:colOff>
                    <xdr:row>38</xdr:row>
                    <xdr:rowOff>23813</xdr:rowOff>
                  </from>
                  <to>
                    <xdr:col>7</xdr:col>
                    <xdr:colOff>1143000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Dropdown 25">
              <controlPr locked="0" defaultSize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6</xdr:col>
                    <xdr:colOff>981075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Dropdown 26">
              <controlPr locked="0" defaultSize="0" autoLine="0" autoPict="0">
                <anchor moveWithCells="1">
                  <from>
                    <xdr:col>7</xdr:col>
                    <xdr:colOff>47625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Dropdown 27">
              <controlPr locked="0" defaultSize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981075</xdr:colOff>
                    <xdr:row>40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Dropdown 28">
              <controlPr locked="0" defaultSize="0" autoLine="0" autoPict="0">
                <anchor moveWithCells="1">
                  <from>
                    <xdr:col>7</xdr:col>
                    <xdr:colOff>47625</xdr:colOff>
                    <xdr:row>40</xdr:row>
                    <xdr:rowOff>23813</xdr:rowOff>
                  </from>
                  <to>
                    <xdr:col>7</xdr:col>
                    <xdr:colOff>1143000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Dropdown 29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981075</xdr:colOff>
                    <xdr:row>41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Dropdown 30">
              <controlPr locked="0" defaultSize="0" autoLine="0" autoPict="0">
                <anchor moveWithCells="1">
                  <from>
                    <xdr:col>7</xdr:col>
                    <xdr:colOff>47625</xdr:colOff>
                    <xdr:row>41</xdr:row>
                    <xdr:rowOff>23813</xdr:rowOff>
                  </from>
                  <to>
                    <xdr:col>7</xdr:col>
                    <xdr:colOff>1143000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Dropdown 31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6</xdr:col>
                    <xdr:colOff>981075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" name="Dropdown 32">
              <controlPr locked="0" defaultSize="0" autoLine="0" autoPict="0">
                <anchor moveWithCells="1">
                  <from>
                    <xdr:col>7</xdr:col>
                    <xdr:colOff>47625</xdr:colOff>
                    <xdr:row>42</xdr:row>
                    <xdr:rowOff>9525</xdr:rowOff>
                  </from>
                  <to>
                    <xdr:col>7</xdr:col>
                    <xdr:colOff>1143000</xdr:colOff>
                    <xdr:row>42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7" name="Dropdown 33">
              <controlPr locked="0" defaultSize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6</xdr:col>
                    <xdr:colOff>981075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8" name="Dropdown 34">
              <controlPr locked="0" defaultSize="0" autoLine="0" autoPict="0">
                <anchor moveWithCells="1">
                  <from>
                    <xdr:col>7</xdr:col>
                    <xdr:colOff>47625</xdr:colOff>
                    <xdr:row>43</xdr:row>
                    <xdr:rowOff>9525</xdr:rowOff>
                  </from>
                  <to>
                    <xdr:col>7</xdr:col>
                    <xdr:colOff>1143000</xdr:colOff>
                    <xdr:row>43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" name="Dropdown 35">
              <controlPr locked="0" defaultSize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981075</xdr:colOff>
                    <xdr:row>44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" name="Dropdown 36">
              <controlPr locked="0" defaultSize="0" autoLine="0" autoPict="0">
                <anchor moveWithCells="1">
                  <from>
                    <xdr:col>7</xdr:col>
                    <xdr:colOff>47625</xdr:colOff>
                    <xdr:row>44</xdr:row>
                    <xdr:rowOff>23813</xdr:rowOff>
                  </from>
                  <to>
                    <xdr:col>7</xdr:col>
                    <xdr:colOff>1143000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1" name="Dropdown 37">
              <controlPr locked="0" defaultSize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981075</xdr:colOff>
                    <xdr:row>45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2" name="Dropdown 38">
              <controlPr locked="0" defaultSize="0" autoLine="0" autoPict="0">
                <anchor moveWithCells="1">
                  <from>
                    <xdr:col>7</xdr:col>
                    <xdr:colOff>47625</xdr:colOff>
                    <xdr:row>45</xdr:row>
                    <xdr:rowOff>23813</xdr:rowOff>
                  </from>
                  <to>
                    <xdr:col>7</xdr:col>
                    <xdr:colOff>1143000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" name="Dropdown 39">
              <controlPr locked="0" defaultSize="0" autoLine="0" autoPict="0">
                <anchor moveWithCells="1">
                  <from>
                    <xdr:col>6</xdr:col>
                    <xdr:colOff>9525</xdr:colOff>
                    <xdr:row>46</xdr:row>
                    <xdr:rowOff>23813</xdr:rowOff>
                  </from>
                  <to>
                    <xdr:col>6</xdr:col>
                    <xdr:colOff>981075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4" name="Dropdown 40">
              <controlPr locked="0" defaultSize="0" autoLine="0" autoPict="0">
                <anchor moveWithCells="1">
                  <from>
                    <xdr:col>7</xdr:col>
                    <xdr:colOff>47625</xdr:colOff>
                    <xdr:row>46</xdr:row>
                    <xdr:rowOff>28575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5" name="Dropdown 41">
              <controlPr locked="0" defaultSize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981075</xdr:colOff>
                    <xdr:row>47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6" name="Dropdown 42">
              <controlPr locked="0" defaultSize="0" autoLine="0" autoPict="0">
                <anchor moveWithCells="1">
                  <from>
                    <xdr:col>7</xdr:col>
                    <xdr:colOff>47625</xdr:colOff>
                    <xdr:row>47</xdr:row>
                    <xdr:rowOff>23813</xdr:rowOff>
                  </from>
                  <to>
                    <xdr:col>7</xdr:col>
                    <xdr:colOff>1143000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7" name="Dropdown 43">
              <controlPr locked="0" defaultSize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6</xdr:col>
                    <xdr:colOff>981075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8" name="Dropdown 44">
              <controlPr locked="0" defaultSize="0" autoLine="0" autoPict="0">
                <anchor moveWithCells="1">
                  <from>
                    <xdr:col>7</xdr:col>
                    <xdr:colOff>47625</xdr:colOff>
                    <xdr:row>48</xdr:row>
                    <xdr:rowOff>9525</xdr:rowOff>
                  </from>
                  <to>
                    <xdr:col>7</xdr:col>
                    <xdr:colOff>1143000</xdr:colOff>
                    <xdr:row>48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9" name="Dropdown 45">
              <controlPr locked="0" defaultSize="0" autoLine="0" autoPict="0">
                <anchor moveWithCells="1">
                  <from>
                    <xdr:col>6</xdr:col>
                    <xdr:colOff>9525</xdr:colOff>
                    <xdr:row>49</xdr:row>
                    <xdr:rowOff>23813</xdr:rowOff>
                  </from>
                  <to>
                    <xdr:col>6</xdr:col>
                    <xdr:colOff>981075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0" name="Dropdown 46">
              <controlPr locked="0" defaultSize="0" autoLine="0" autoPict="0">
                <anchor moveWithCells="1">
                  <from>
                    <xdr:col>7</xdr:col>
                    <xdr:colOff>47625</xdr:colOff>
                    <xdr:row>49</xdr:row>
                    <xdr:rowOff>28575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1" name="Dropdown 47">
              <controlPr locked="0" defaultSize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981075</xdr:colOff>
                    <xdr:row>50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2" name="Dropdown 48">
              <controlPr locked="0" defaultSize="0" autoLine="0" autoPict="0">
                <anchor moveWithCells="1">
                  <from>
                    <xdr:col>7</xdr:col>
                    <xdr:colOff>47625</xdr:colOff>
                    <xdr:row>50</xdr:row>
                    <xdr:rowOff>23813</xdr:rowOff>
                  </from>
                  <to>
                    <xdr:col>7</xdr:col>
                    <xdr:colOff>1143000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3" name="Dropdown 49">
              <controlPr locked="0" defaultSize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981075</xdr:colOff>
                    <xdr:row>51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4" name="Dropdown 50">
              <controlPr locked="0" defaultSize="0" autoLine="0" autoPict="0">
                <anchor moveWithCells="1">
                  <from>
                    <xdr:col>7</xdr:col>
                    <xdr:colOff>47625</xdr:colOff>
                    <xdr:row>51</xdr:row>
                    <xdr:rowOff>23813</xdr:rowOff>
                  </from>
                  <to>
                    <xdr:col>7</xdr:col>
                    <xdr:colOff>1143000</xdr:colOff>
                    <xdr:row>51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92D050"/>
  </sheetPr>
  <dimension ref="A1:AP100"/>
  <sheetViews>
    <sheetView tabSelected="1" zoomScale="90" zoomScaleNormal="90" workbookViewId="0">
      <selection activeCell="F12" sqref="F12"/>
    </sheetView>
  </sheetViews>
  <sheetFormatPr baseColWidth="10" defaultColWidth="11.46484375" defaultRowHeight="12.75" x14ac:dyDescent="0.35"/>
  <cols>
    <col min="1" max="1" width="3.86328125" style="252" customWidth="1"/>
    <col min="2" max="2" width="23.86328125" style="252" customWidth="1"/>
    <col min="3" max="3" width="8.86328125" style="252" customWidth="1"/>
    <col min="4" max="4" width="6.86328125" style="252" customWidth="1"/>
    <col min="5" max="6" width="20.86328125" style="252" customWidth="1"/>
    <col min="7" max="7" width="21.86328125" style="252" customWidth="1"/>
    <col min="8" max="8" width="17.46484375" style="252" customWidth="1"/>
    <col min="9" max="17" width="9.46484375" style="252" customWidth="1"/>
    <col min="18" max="19" width="11.46484375" style="205"/>
    <col min="20" max="20" width="11.46484375" style="347"/>
    <col min="21" max="25" width="11.46484375" style="347" customWidth="1"/>
    <col min="26" max="31" width="11.46484375" style="347"/>
    <col min="32" max="33" width="11.46484375" style="205"/>
    <col min="34" max="34" width="11.46484375" style="254"/>
    <col min="35" max="16384" width="11.46484375" style="252"/>
  </cols>
  <sheetData>
    <row r="1" spans="1:42" ht="19.899999999999999" x14ac:dyDescent="0.5">
      <c r="E1" s="253" t="s">
        <v>0</v>
      </c>
    </row>
    <row r="2" spans="1:42" ht="19.899999999999999" x14ac:dyDescent="0.5">
      <c r="C2" s="256"/>
      <c r="E2" s="253" t="s">
        <v>95</v>
      </c>
      <c r="F2" s="257"/>
      <c r="H2" s="258"/>
      <c r="I2" s="258"/>
    </row>
    <row r="3" spans="1:42" s="259" customFormat="1" ht="6.4" x14ac:dyDescent="0.2">
      <c r="C3" s="260"/>
      <c r="E3" s="261"/>
      <c r="R3" s="348"/>
      <c r="S3" s="348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8"/>
      <c r="AG3" s="348"/>
      <c r="AH3" s="262"/>
    </row>
    <row r="4" spans="1:42" s="263" customFormat="1" ht="10.15" x14ac:dyDescent="0.3">
      <c r="C4" s="264"/>
      <c r="E4" s="265" t="s">
        <v>88</v>
      </c>
      <c r="G4" s="265" t="s">
        <v>90</v>
      </c>
      <c r="R4" s="350"/>
      <c r="S4" s="350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0"/>
      <c r="AG4" s="350"/>
      <c r="AH4" s="266"/>
    </row>
    <row r="5" spans="1:42" s="263" customFormat="1" ht="10.15" x14ac:dyDescent="0.3">
      <c r="C5" s="264"/>
      <c r="E5" s="265" t="s">
        <v>89</v>
      </c>
      <c r="G5" s="265" t="s">
        <v>91</v>
      </c>
      <c r="R5" s="350"/>
      <c r="S5" s="350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0"/>
      <c r="AG5" s="350"/>
      <c r="AH5" s="266"/>
    </row>
    <row r="6" spans="1:42" s="263" customFormat="1" ht="10.15" x14ac:dyDescent="0.3">
      <c r="E6" s="265" t="s">
        <v>92</v>
      </c>
      <c r="G6" s="265"/>
      <c r="R6" s="350"/>
      <c r="S6" s="350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0"/>
      <c r="AG6" s="350"/>
      <c r="AH6" s="266"/>
    </row>
    <row r="7" spans="1:42" s="263" customFormat="1" ht="10.15" x14ac:dyDescent="0.3">
      <c r="E7" s="265" t="s">
        <v>93</v>
      </c>
      <c r="G7" s="265" t="s">
        <v>1</v>
      </c>
      <c r="R7" s="350"/>
      <c r="S7" s="350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0"/>
      <c r="AG7" s="350"/>
      <c r="AH7" s="266"/>
    </row>
    <row r="8" spans="1:42" s="268" customFormat="1" x14ac:dyDescent="0.35">
      <c r="A8" s="252"/>
      <c r="B8" s="252"/>
      <c r="C8" s="252"/>
      <c r="D8" s="267"/>
      <c r="G8" s="267"/>
      <c r="R8" s="205"/>
      <c r="S8" s="205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205"/>
      <c r="AG8" s="205"/>
      <c r="AH8" s="254"/>
    </row>
    <row r="9" spans="1:42" s="270" customFormat="1" ht="25.15" x14ac:dyDescent="0.7">
      <c r="A9" s="269"/>
      <c r="B9" s="269"/>
      <c r="C9" s="368">
        <f ca="1">YEAR(TODAY())</f>
        <v>2021</v>
      </c>
      <c r="D9" s="368"/>
      <c r="F9" s="271" t="s">
        <v>49</v>
      </c>
      <c r="G9" s="272" t="s">
        <v>160</v>
      </c>
      <c r="L9" s="273"/>
      <c r="M9" s="273"/>
      <c r="N9" s="273"/>
      <c r="O9" s="273"/>
      <c r="P9" s="273"/>
      <c r="Q9" s="273"/>
      <c r="R9" s="352"/>
      <c r="S9" s="352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2"/>
      <c r="AG9" s="352"/>
      <c r="AH9" s="274"/>
      <c r="AI9" s="273"/>
      <c r="AJ9" s="273"/>
      <c r="AK9" s="273"/>
      <c r="AL9" s="273"/>
      <c r="AM9" s="273"/>
      <c r="AN9" s="273"/>
      <c r="AO9" s="273"/>
      <c r="AP9" s="273"/>
    </row>
    <row r="10" spans="1:42" s="268" customFormat="1" x14ac:dyDescent="0.35">
      <c r="D10" s="267"/>
      <c r="G10" s="267"/>
      <c r="R10" s="205"/>
      <c r="S10" s="205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205"/>
      <c r="AG10" s="205"/>
      <c r="AH10" s="254"/>
    </row>
    <row r="11" spans="1:42" s="268" customFormat="1" ht="15" x14ac:dyDescent="0.4">
      <c r="A11" s="275" t="s">
        <v>28</v>
      </c>
      <c r="E11" s="275" t="s">
        <v>50</v>
      </c>
      <c r="R11" s="205"/>
      <c r="S11" s="205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205"/>
      <c r="AG11" s="205"/>
      <c r="AH11" s="254"/>
    </row>
    <row r="12" spans="1:42" s="268" customFormat="1" x14ac:dyDescent="0.35">
      <c r="A12" s="268" t="s">
        <v>55</v>
      </c>
      <c r="C12" s="276"/>
      <c r="E12" s="252" t="s">
        <v>56</v>
      </c>
      <c r="F12" s="277"/>
      <c r="G12" s="276"/>
      <c r="H12" s="276"/>
      <c r="I12" s="276"/>
      <c r="R12" s="205"/>
      <c r="S12" s="205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205"/>
      <c r="AG12" s="205"/>
      <c r="AH12" s="254"/>
    </row>
    <row r="13" spans="1:42" s="268" customFormat="1" ht="14.25" customHeight="1" x14ac:dyDescent="0.35">
      <c r="A13" s="268" t="s">
        <v>57</v>
      </c>
      <c r="C13" s="278">
        <f>Q78</f>
        <v>0</v>
      </c>
      <c r="E13" s="268" t="s">
        <v>104</v>
      </c>
      <c r="F13" s="276"/>
      <c r="G13" s="276"/>
      <c r="H13" s="276"/>
      <c r="I13" s="276"/>
      <c r="M13" s="279"/>
      <c r="R13" s="205"/>
      <c r="S13" s="205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205"/>
      <c r="AG13" s="205"/>
      <c r="AH13" s="254"/>
    </row>
    <row r="14" spans="1:42" s="268" customFormat="1" ht="14.25" customHeight="1" x14ac:dyDescent="0.35">
      <c r="A14" s="268" t="s">
        <v>58</v>
      </c>
      <c r="C14" s="278">
        <f>C12-C13-C15-C16</f>
        <v>0</v>
      </c>
      <c r="E14" s="268" t="s">
        <v>5</v>
      </c>
      <c r="F14" s="276"/>
      <c r="G14" s="276"/>
      <c r="H14" s="276"/>
      <c r="I14" s="276"/>
      <c r="M14" s="279"/>
      <c r="R14" s="205"/>
      <c r="S14" s="205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205"/>
      <c r="AG14" s="205"/>
      <c r="AH14" s="254"/>
    </row>
    <row r="15" spans="1:42" s="268" customFormat="1" ht="14.25" customHeight="1" x14ac:dyDescent="0.35">
      <c r="A15" s="268" t="s">
        <v>59</v>
      </c>
      <c r="C15" s="276"/>
      <c r="E15" s="268" t="s">
        <v>2</v>
      </c>
      <c r="F15" s="276"/>
      <c r="G15" s="276"/>
      <c r="H15" s="276"/>
      <c r="I15" s="276"/>
      <c r="M15" s="279"/>
      <c r="R15" s="205"/>
      <c r="S15" s="205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205"/>
      <c r="AG15" s="205"/>
      <c r="AH15" s="254"/>
    </row>
    <row r="16" spans="1:42" s="268" customFormat="1" ht="14.25" customHeight="1" x14ac:dyDescent="0.35">
      <c r="A16" s="268" t="s">
        <v>121</v>
      </c>
      <c r="C16" s="276"/>
      <c r="E16" s="268" t="s">
        <v>3</v>
      </c>
      <c r="F16" s="276"/>
      <c r="G16" s="276"/>
      <c r="H16" s="276"/>
      <c r="I16" s="276"/>
      <c r="M16" s="279"/>
      <c r="R16" s="205"/>
      <c r="S16" s="205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205"/>
      <c r="AG16" s="205"/>
      <c r="AH16" s="254"/>
    </row>
    <row r="17" spans="1:34" s="268" customFormat="1" x14ac:dyDescent="0.35">
      <c r="C17" s="280"/>
      <c r="D17" s="280"/>
      <c r="E17" s="281" t="s">
        <v>9</v>
      </c>
      <c r="F17" s="276"/>
      <c r="G17" s="276"/>
      <c r="H17" s="276"/>
      <c r="I17" s="276"/>
      <c r="M17" s="279"/>
      <c r="R17" s="205"/>
      <c r="S17" s="205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205"/>
      <c r="AG17" s="205"/>
      <c r="AH17" s="254"/>
    </row>
    <row r="18" spans="1:34" s="268" customFormat="1" x14ac:dyDescent="0.35">
      <c r="C18" s="280"/>
      <c r="D18" s="280"/>
      <c r="E18" s="280"/>
      <c r="F18" s="280"/>
      <c r="G18" s="280"/>
      <c r="H18" s="280"/>
      <c r="I18" s="280"/>
      <c r="R18" s="205"/>
      <c r="S18" s="205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205"/>
      <c r="AG18" s="205"/>
      <c r="AH18" s="254"/>
    </row>
    <row r="19" spans="1:34" s="268" customFormat="1" ht="15.4" thickBot="1" x14ac:dyDescent="0.45">
      <c r="A19" s="275" t="s">
        <v>60</v>
      </c>
      <c r="C19" s="280"/>
      <c r="D19" s="280"/>
      <c r="E19" s="275" t="s">
        <v>61</v>
      </c>
      <c r="F19" s="280"/>
      <c r="G19" s="280"/>
      <c r="H19" s="280"/>
      <c r="I19" s="280"/>
      <c r="R19" s="205"/>
      <c r="S19" s="205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205"/>
      <c r="AG19" s="205"/>
      <c r="AH19" s="254"/>
    </row>
    <row r="20" spans="1:34" s="268" customFormat="1" x14ac:dyDescent="0.35">
      <c r="A20" s="282">
        <f>O78</f>
        <v>0</v>
      </c>
      <c r="B20" s="283" t="s">
        <v>62</v>
      </c>
      <c r="C20" s="284">
        <f>A20*10</f>
        <v>0</v>
      </c>
      <c r="D20" s="280"/>
      <c r="E20" s="285"/>
      <c r="F20" s="286" t="s">
        <v>70</v>
      </c>
      <c r="G20" s="286" t="s">
        <v>71</v>
      </c>
      <c r="H20" s="287" t="s">
        <v>72</v>
      </c>
      <c r="I20" s="288"/>
      <c r="R20" s="205"/>
      <c r="S20" s="205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205"/>
      <c r="AG20" s="205"/>
      <c r="AH20" s="254"/>
    </row>
    <row r="21" spans="1:34" s="268" customFormat="1" x14ac:dyDescent="0.35">
      <c r="A21" s="289">
        <f>P78</f>
        <v>0</v>
      </c>
      <c r="B21" s="290" t="s">
        <v>64</v>
      </c>
      <c r="C21" s="291">
        <f>A21*4</f>
        <v>0</v>
      </c>
      <c r="D21" s="280"/>
      <c r="E21" s="292" t="s">
        <v>68</v>
      </c>
      <c r="F21" s="293">
        <f>COUNTIF($I$28:$I$77,Daten!$A$31)</f>
        <v>0</v>
      </c>
      <c r="G21" s="293">
        <f>COUNTIF($I$28:$I$77,Daten!$A$32)</f>
        <v>0</v>
      </c>
      <c r="H21" s="294" t="s">
        <v>73</v>
      </c>
      <c r="I21" s="288"/>
      <c r="R21" s="205"/>
      <c r="S21" s="205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205"/>
      <c r="AG21" s="205"/>
      <c r="AH21" s="254"/>
    </row>
    <row r="22" spans="1:34" s="268" customFormat="1" ht="13.15" thickBot="1" x14ac:dyDescent="0.4">
      <c r="A22" s="295">
        <f>C14</f>
        <v>0</v>
      </c>
      <c r="B22" s="290" t="s">
        <v>63</v>
      </c>
      <c r="C22" s="291">
        <f>A22*4</f>
        <v>0</v>
      </c>
      <c r="D22" s="280"/>
      <c r="E22" s="296" t="s">
        <v>69</v>
      </c>
      <c r="F22" s="297">
        <f>COUNTIF($I$28:$I$77,Daten!$A$28)</f>
        <v>0</v>
      </c>
      <c r="G22" s="297">
        <f>COUNTIF($I$28:$I$77,Daten!$A$29)</f>
        <v>0</v>
      </c>
      <c r="H22" s="298">
        <f>COUNTIF($I$28:$I$77,Daten!$A$30)</f>
        <v>0</v>
      </c>
      <c r="I22" s="288"/>
      <c r="R22" s="205"/>
      <c r="S22" s="205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205"/>
      <c r="AG22" s="205"/>
      <c r="AH22" s="254"/>
    </row>
    <row r="23" spans="1:34" s="268" customFormat="1" ht="13.5" thickBot="1" x14ac:dyDescent="0.45">
      <c r="A23" s="299" t="s">
        <v>94</v>
      </c>
      <c r="B23" s="300" t="s">
        <v>65</v>
      </c>
      <c r="C23" s="301">
        <f>SUM(C20:C22)</f>
        <v>0</v>
      </c>
      <c r="D23" s="280"/>
      <c r="G23" s="280"/>
      <c r="H23" s="280"/>
      <c r="I23" s="280"/>
      <c r="R23" s="205"/>
      <c r="S23" s="205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205"/>
      <c r="AG23" s="205"/>
      <c r="AH23" s="254"/>
    </row>
    <row r="24" spans="1:34" s="268" customFormat="1" ht="13.15" x14ac:dyDescent="0.35">
      <c r="A24" s="302" t="s">
        <v>188</v>
      </c>
      <c r="B24" s="303"/>
      <c r="C24" s="280"/>
      <c r="D24" s="280"/>
      <c r="E24" s="304"/>
      <c r="F24" s="252"/>
      <c r="G24" s="280"/>
      <c r="H24" s="280"/>
      <c r="I24" s="280"/>
      <c r="R24" s="205"/>
      <c r="S24" s="205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205"/>
      <c r="AG24" s="205"/>
      <c r="AH24" s="254"/>
    </row>
    <row r="25" spans="1:34" s="268" customFormat="1" x14ac:dyDescent="0.35">
      <c r="A25" s="305"/>
      <c r="R25" s="205"/>
      <c r="S25" s="205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205"/>
      <c r="AG25" s="205"/>
      <c r="AH25" s="254"/>
    </row>
    <row r="26" spans="1:34" ht="15.4" thickBot="1" x14ac:dyDescent="0.45">
      <c r="A26" s="275" t="s">
        <v>4</v>
      </c>
    </row>
    <row r="27" spans="1:34" ht="13.15" x14ac:dyDescent="0.4">
      <c r="A27" s="306"/>
      <c r="B27" s="307" t="s">
        <v>5</v>
      </c>
      <c r="C27" s="308" t="s">
        <v>6</v>
      </c>
      <c r="D27" s="308" t="s">
        <v>7</v>
      </c>
      <c r="E27" s="307" t="s">
        <v>2</v>
      </c>
      <c r="F27" s="307" t="s">
        <v>3</v>
      </c>
      <c r="G27" s="308" t="s">
        <v>8</v>
      </c>
      <c r="H27" s="369" t="s">
        <v>74</v>
      </c>
      <c r="I27" s="370"/>
      <c r="J27" s="309" t="s">
        <v>75</v>
      </c>
      <c r="K27" s="309" t="s">
        <v>76</v>
      </c>
      <c r="L27" s="309" t="s">
        <v>77</v>
      </c>
      <c r="M27" s="309" t="s">
        <v>78</v>
      </c>
      <c r="N27" s="309" t="s">
        <v>79</v>
      </c>
      <c r="O27" s="309" t="s">
        <v>80</v>
      </c>
      <c r="P27" s="309" t="s">
        <v>81</v>
      </c>
      <c r="Q27" s="310" t="s">
        <v>33</v>
      </c>
      <c r="R27" s="354"/>
      <c r="S27" s="354"/>
      <c r="T27" s="311" t="s">
        <v>184</v>
      </c>
      <c r="U27" s="255"/>
      <c r="V27" s="311" t="s">
        <v>26</v>
      </c>
      <c r="W27" s="311" t="s">
        <v>27</v>
      </c>
      <c r="X27" s="255" t="s">
        <v>180</v>
      </c>
      <c r="Y27" s="312" t="s">
        <v>177</v>
      </c>
      <c r="Z27" s="312" t="s">
        <v>167</v>
      </c>
      <c r="AA27" s="312" t="s">
        <v>168</v>
      </c>
      <c r="AB27" s="312" t="s">
        <v>169</v>
      </c>
      <c r="AC27" s="312" t="s">
        <v>170</v>
      </c>
      <c r="AD27" s="312" t="s">
        <v>171</v>
      </c>
      <c r="AE27" s="312" t="s">
        <v>172</v>
      </c>
    </row>
    <row r="28" spans="1:34" ht="18.75" customHeight="1" x14ac:dyDescent="0.35">
      <c r="A28" s="313">
        <v>1</v>
      </c>
      <c r="B28" s="363"/>
      <c r="C28" s="81"/>
      <c r="D28" s="316" t="str">
        <f t="shared" ref="D28:D39" si="0">W28</f>
        <v/>
      </c>
      <c r="E28" s="361"/>
      <c r="F28" s="361"/>
      <c r="G28" s="315"/>
      <c r="H28" s="318"/>
      <c r="I28" s="319" t="str">
        <f>IF(ISBLANK(C28),"",IF(AND(AE28&gt;=5,Resultate!$Q15=3),Daten!$A$30,IF(AE28&gt;=3,IF(Resultate!$Q15=3,Daten!$A$29,Daten!$A$32),IF(AE28&lt;1,"-",IF(Resultate!$Q15=3,Daten!$A$28,Daten!$A$31)))))</f>
        <v/>
      </c>
      <c r="J28" s="320"/>
      <c r="K28" s="320"/>
      <c r="L28" s="320"/>
      <c r="M28" s="320"/>
      <c r="N28" s="320"/>
      <c r="O28" s="321">
        <f t="shared" ref="O28:O62" si="1">IF(B28&lt;&gt;"",1,0)</f>
        <v>0</v>
      </c>
      <c r="P28" s="320"/>
      <c r="Q28" s="322">
        <f>O28+P28</f>
        <v>0</v>
      </c>
      <c r="T28" s="255">
        <f>Resultate!P15</f>
        <v>1</v>
      </c>
      <c r="U28" s="255"/>
      <c r="V28" s="323" t="str">
        <f>IF(ISBLANK(C28),"",IF(C28&gt;=0,IF($C$9-C28-1900&gt;100,$C$9-C28-2000,$C$9-C28-1900),""))</f>
        <v/>
      </c>
      <c r="W28" s="323" t="str">
        <f>IF(ISBLANK(C28),"",IF(C28&gt;=0,IF(V28&gt;=70,"SV",IF(V28&gt;=60,"V",IF(V28&lt;=16,"U17",IF(V28&lt;=20,"U21","E/S")))),""))</f>
        <v/>
      </c>
      <c r="X28" s="255" t="str">
        <f>T28&amp;W28</f>
        <v>1</v>
      </c>
      <c r="Y28" s="255">
        <f>IF(ISNA(VLOOKUP(X28,Daten!$N$3:$O$37,2,FALSE)),101,VLOOKUP(X28,Daten!$N$3:$O$37,2,FALSE))</f>
        <v>101</v>
      </c>
      <c r="Z28" s="255">
        <f>IF(J28&gt;=Y28,1,0)</f>
        <v>0</v>
      </c>
      <c r="AA28" s="255">
        <f>IF(K28&gt;=Y28,1,0)</f>
        <v>0</v>
      </c>
      <c r="AB28" s="255">
        <f>IF(L28&gt;=Y28,1,0)</f>
        <v>0</v>
      </c>
      <c r="AC28" s="255">
        <f>IF(M28&gt;=Y28,1,0)</f>
        <v>0</v>
      </c>
      <c r="AD28" s="255">
        <f>IF(N28&gt;=Y28,1,0)</f>
        <v>0</v>
      </c>
      <c r="AE28" s="255">
        <f>SUM(Z28:AD28)</f>
        <v>0</v>
      </c>
    </row>
    <row r="29" spans="1:34" ht="18.75" customHeight="1" x14ac:dyDescent="0.35">
      <c r="A29" s="313">
        <v>2</v>
      </c>
      <c r="B29" s="363"/>
      <c r="C29" s="81"/>
      <c r="D29" s="316" t="str">
        <f t="shared" si="0"/>
        <v/>
      </c>
      <c r="E29" s="314"/>
      <c r="F29" s="314"/>
      <c r="G29" s="315"/>
      <c r="H29" s="318"/>
      <c r="I29" s="319" t="str">
        <f>IF(ISBLANK(C29),"",IF(AND(AE29&gt;=5,Resultate!$Q16=3),Daten!$A$30,IF(AE29&gt;=3,IF(Resultate!$Q16=3,Daten!$A$29,Daten!$A$32),IF(AE29&lt;1,"",IF(Resultate!$Q16=3,Daten!$A$28,Daten!$A$31)))))</f>
        <v/>
      </c>
      <c r="J29" s="324"/>
      <c r="K29" s="324"/>
      <c r="L29" s="324"/>
      <c r="M29" s="324"/>
      <c r="N29" s="324"/>
      <c r="O29" s="321">
        <f t="shared" si="1"/>
        <v>0</v>
      </c>
      <c r="P29" s="324"/>
      <c r="Q29" s="322">
        <f t="shared" ref="Q29:Q52" si="2">O29+P29</f>
        <v>0</v>
      </c>
      <c r="T29" s="255">
        <f>Resultate!P16</f>
        <v>1</v>
      </c>
      <c r="U29" s="255"/>
      <c r="V29" s="323" t="str">
        <f>IF(ISBLANK(C29),"",IF(C29&gt;=0,IF($C$9-C29-1900&gt;100,$C$9-C29-2000,$C$9-C29-1900),""))</f>
        <v/>
      </c>
      <c r="W29" s="323" t="str">
        <f t="shared" ref="W29:W77" si="3">IF(ISBLANK(C29),"",IF(C29&gt;=0,IF(V29&gt;=70,"SV",IF(V29&gt;=60,"V",IF(V29&lt;=16,"U17",IF(V29&lt;=20,"U21","E/S")))),""))</f>
        <v/>
      </c>
      <c r="X29" s="255" t="str">
        <f t="shared" ref="X29:X61" si="4">T29&amp;W29</f>
        <v>1</v>
      </c>
      <c r="Y29" s="255">
        <f>IF(ISNA(VLOOKUP(X29,Daten!$N$3:$O$37,2,FALSE)),101,VLOOKUP(X29,Daten!$N$3:$O$37,2,FALSE))</f>
        <v>101</v>
      </c>
      <c r="Z29" s="255">
        <f t="shared" ref="Z29:Z61" si="5">IF(J29&gt;=Y29,1,0)</f>
        <v>0</v>
      </c>
      <c r="AA29" s="255">
        <f t="shared" ref="AA29:AA61" si="6">IF(K29&gt;=Y29,1,0)</f>
        <v>0</v>
      </c>
      <c r="AB29" s="255">
        <f t="shared" ref="AB29:AB61" si="7">IF(L29&gt;=Y29,1,0)</f>
        <v>0</v>
      </c>
      <c r="AC29" s="255">
        <f t="shared" ref="AC29:AC61" si="8">IF(M29&gt;=Y29,1,0)</f>
        <v>0</v>
      </c>
      <c r="AD29" s="255">
        <f t="shared" ref="AD29:AD61" si="9">IF(N29&gt;=Y29,1,0)</f>
        <v>0</v>
      </c>
      <c r="AE29" s="255">
        <f t="shared" ref="AE29:AE61" si="10">SUM(Z29:AD29)</f>
        <v>0</v>
      </c>
    </row>
    <row r="30" spans="1:34" ht="18.75" customHeight="1" x14ac:dyDescent="0.35">
      <c r="A30" s="313">
        <v>3</v>
      </c>
      <c r="B30" s="361"/>
      <c r="C30" s="364"/>
      <c r="D30" s="316" t="str">
        <f t="shared" si="0"/>
        <v/>
      </c>
      <c r="E30" s="314"/>
      <c r="F30" s="314"/>
      <c r="G30" s="315"/>
      <c r="H30" s="318"/>
      <c r="I30" s="319" t="str">
        <f>IF(ISBLANK(C30),"",IF(AND(AE30&gt;=5,Resultate!$Q17=3),Daten!$A$30,IF(AE30&gt;=3,IF(Resultate!$Q17=3,Daten!$A$29,Daten!$A$32),IF(AE30&lt;1,"",IF(Resultate!$Q17=3,Daten!$A$28,Daten!$A$31)))))</f>
        <v/>
      </c>
      <c r="J30" s="324"/>
      <c r="K30" s="324"/>
      <c r="L30" s="324"/>
      <c r="M30" s="324"/>
      <c r="N30" s="324"/>
      <c r="O30" s="321">
        <f t="shared" si="1"/>
        <v>0</v>
      </c>
      <c r="P30" s="324"/>
      <c r="Q30" s="322">
        <f t="shared" si="2"/>
        <v>0</v>
      </c>
      <c r="T30" s="255">
        <f>Resultate!P17</f>
        <v>1</v>
      </c>
      <c r="U30" s="255"/>
      <c r="V30" s="323" t="str">
        <f>IF(ISBLANK(C30),"",IF(C30&gt;=0,IF($C$9-C30-1900&gt;100,$C$9-C30-2000,$C$9-C30-1900),""))</f>
        <v/>
      </c>
      <c r="W30" s="323" t="str">
        <f t="shared" si="3"/>
        <v/>
      </c>
      <c r="X30" s="255" t="str">
        <f t="shared" si="4"/>
        <v>1</v>
      </c>
      <c r="Y30" s="255">
        <f>IF(ISNA(VLOOKUP(X30,Daten!$N$3:$O$37,2,FALSE)),101,VLOOKUP(X30,Daten!$N$3:$O$37,2,FALSE))</f>
        <v>101</v>
      </c>
      <c r="Z30" s="255">
        <f t="shared" si="5"/>
        <v>0</v>
      </c>
      <c r="AA30" s="255">
        <f t="shared" si="6"/>
        <v>0</v>
      </c>
      <c r="AB30" s="255">
        <f t="shared" si="7"/>
        <v>0</v>
      </c>
      <c r="AC30" s="255">
        <f t="shared" si="8"/>
        <v>0</v>
      </c>
      <c r="AD30" s="255">
        <f t="shared" si="9"/>
        <v>0</v>
      </c>
      <c r="AE30" s="255">
        <f t="shared" si="10"/>
        <v>0</v>
      </c>
    </row>
    <row r="31" spans="1:34" ht="18.75" customHeight="1" x14ac:dyDescent="0.35">
      <c r="A31" s="313">
        <v>4</v>
      </c>
      <c r="B31" s="361"/>
      <c r="C31" s="364"/>
      <c r="D31" s="316" t="str">
        <f t="shared" si="0"/>
        <v/>
      </c>
      <c r="E31" s="317"/>
      <c r="F31" s="317"/>
      <c r="G31" s="315"/>
      <c r="H31" s="318"/>
      <c r="I31" s="319" t="str">
        <f>IF(ISBLANK(C31),"",IF(AND(AE31&gt;=5,Resultate!$Q18=3),Daten!$A$30,IF(AE31&gt;=3,IF(Resultate!$Q18=3,Daten!$A$29,Daten!$A$32),IF(AE31&lt;1,"",IF(Resultate!$Q18=3,Daten!$A$28,Daten!$A$31)))))</f>
        <v/>
      </c>
      <c r="J31" s="324"/>
      <c r="K31" s="324"/>
      <c r="L31" s="324"/>
      <c r="M31" s="324"/>
      <c r="N31" s="324"/>
      <c r="O31" s="321">
        <f t="shared" si="1"/>
        <v>0</v>
      </c>
      <c r="P31" s="324"/>
      <c r="Q31" s="322">
        <f t="shared" si="2"/>
        <v>0</v>
      </c>
      <c r="T31" s="255">
        <f>Resultate!P18</f>
        <v>1</v>
      </c>
      <c r="U31" s="255"/>
      <c r="V31" s="323" t="str">
        <f t="shared" ref="V31:V61" si="11">IF(ISBLANK(C31),"",IF(C31&gt;=0,IF($C$9-C31-1900&gt;100,$C$9-C31-2000,$C$9-C31-1900),""))</f>
        <v/>
      </c>
      <c r="W31" s="323" t="str">
        <f t="shared" si="3"/>
        <v/>
      </c>
      <c r="X31" s="255" t="str">
        <f t="shared" si="4"/>
        <v>1</v>
      </c>
      <c r="Y31" s="255">
        <f>IF(ISNA(VLOOKUP(X31,Daten!$N$3:$O$37,2,FALSE)),101,VLOOKUP(X31,Daten!$N$3:$O$37,2,FALSE))</f>
        <v>101</v>
      </c>
      <c r="Z31" s="255">
        <f t="shared" si="5"/>
        <v>0</v>
      </c>
      <c r="AA31" s="255">
        <f t="shared" si="6"/>
        <v>0</v>
      </c>
      <c r="AB31" s="255">
        <f t="shared" si="7"/>
        <v>0</v>
      </c>
      <c r="AC31" s="255">
        <f t="shared" si="8"/>
        <v>0</v>
      </c>
      <c r="AD31" s="255">
        <f t="shared" si="9"/>
        <v>0</v>
      </c>
      <c r="AE31" s="255">
        <f t="shared" si="10"/>
        <v>0</v>
      </c>
    </row>
    <row r="32" spans="1:34" ht="18.75" customHeight="1" x14ac:dyDescent="0.35">
      <c r="A32" s="313">
        <v>5</v>
      </c>
      <c r="B32" s="80"/>
      <c r="C32" s="364"/>
      <c r="D32" s="316" t="str">
        <f t="shared" si="0"/>
        <v/>
      </c>
      <c r="E32" s="317"/>
      <c r="F32" s="317"/>
      <c r="G32" s="315"/>
      <c r="H32" s="318"/>
      <c r="I32" s="319" t="str">
        <f>IF(ISBLANK(C32),"",IF(AND(AE32&gt;=5,Resultate!$Q19=3),Daten!$A$30,IF(AE32&gt;=3,IF(Resultate!$Q19=3,Daten!$A$29,Daten!$A$32),IF(AE32&lt;1,"",IF(Resultate!$Q19=3,Daten!$A$28,Daten!$A$31)))))</f>
        <v/>
      </c>
      <c r="J32" s="324"/>
      <c r="K32" s="324"/>
      <c r="L32" s="324"/>
      <c r="M32" s="324"/>
      <c r="N32" s="324"/>
      <c r="O32" s="321">
        <f t="shared" si="1"/>
        <v>0</v>
      </c>
      <c r="P32" s="324"/>
      <c r="Q32" s="322">
        <f t="shared" si="2"/>
        <v>0</v>
      </c>
      <c r="T32" s="255">
        <f>Resultate!P19</f>
        <v>1</v>
      </c>
      <c r="U32" s="255"/>
      <c r="V32" s="323" t="str">
        <f t="shared" si="11"/>
        <v/>
      </c>
      <c r="W32" s="323" t="str">
        <f t="shared" si="3"/>
        <v/>
      </c>
      <c r="X32" s="255" t="str">
        <f t="shared" si="4"/>
        <v>1</v>
      </c>
      <c r="Y32" s="255">
        <f>IF(ISNA(VLOOKUP(X32,Daten!$N$3:$O$37,2,FALSE)),101,VLOOKUP(X32,Daten!$N$3:$O$37,2,FALSE))</f>
        <v>101</v>
      </c>
      <c r="Z32" s="255">
        <f t="shared" si="5"/>
        <v>0</v>
      </c>
      <c r="AA32" s="255">
        <f t="shared" si="6"/>
        <v>0</v>
      </c>
      <c r="AB32" s="255">
        <f t="shared" si="7"/>
        <v>0</v>
      </c>
      <c r="AC32" s="255">
        <f t="shared" si="8"/>
        <v>0</v>
      </c>
      <c r="AD32" s="255">
        <f t="shared" si="9"/>
        <v>0</v>
      </c>
      <c r="AE32" s="255">
        <f t="shared" si="10"/>
        <v>0</v>
      </c>
    </row>
    <row r="33" spans="1:31" ht="18.75" customHeight="1" x14ac:dyDescent="0.35">
      <c r="A33" s="313">
        <v>6</v>
      </c>
      <c r="B33" s="80"/>
      <c r="C33" s="364"/>
      <c r="D33" s="316" t="str">
        <f t="shared" si="0"/>
        <v/>
      </c>
      <c r="E33" s="317"/>
      <c r="F33" s="317"/>
      <c r="G33" s="315"/>
      <c r="H33" s="318"/>
      <c r="I33" s="319" t="str">
        <f>IF(ISBLANK(C33),"",IF(AND(AE33&gt;=5,Resultate!$Q20=3),Daten!$A$30,IF(AE33&gt;=3,IF(Resultate!$Q20=3,Daten!$A$29,Daten!$A$32),IF(AE33&lt;1,"",IF(Resultate!$Q20=3,Daten!$A$28,Daten!$A$31)))))</f>
        <v/>
      </c>
      <c r="J33" s="324"/>
      <c r="K33" s="324"/>
      <c r="L33" s="324"/>
      <c r="M33" s="324"/>
      <c r="N33" s="324"/>
      <c r="O33" s="321">
        <f t="shared" si="1"/>
        <v>0</v>
      </c>
      <c r="P33" s="324"/>
      <c r="Q33" s="322">
        <f t="shared" si="2"/>
        <v>0</v>
      </c>
      <c r="T33" s="255">
        <f>Resultate!P20</f>
        <v>1</v>
      </c>
      <c r="U33" s="255"/>
      <c r="V33" s="323" t="str">
        <f t="shared" si="11"/>
        <v/>
      </c>
      <c r="W33" s="323" t="str">
        <f t="shared" si="3"/>
        <v/>
      </c>
      <c r="X33" s="255" t="str">
        <f t="shared" si="4"/>
        <v>1</v>
      </c>
      <c r="Y33" s="255">
        <f>IF(ISNA(VLOOKUP(X33,Daten!$N$3:$O$37,2,FALSE)),101,VLOOKUP(X33,Daten!$N$3:$O$37,2,FALSE))</f>
        <v>101</v>
      </c>
      <c r="Z33" s="255">
        <f t="shared" si="5"/>
        <v>0</v>
      </c>
      <c r="AA33" s="255">
        <f t="shared" si="6"/>
        <v>0</v>
      </c>
      <c r="AB33" s="255">
        <f t="shared" si="7"/>
        <v>0</v>
      </c>
      <c r="AC33" s="255">
        <f t="shared" si="8"/>
        <v>0</v>
      </c>
      <c r="AD33" s="255">
        <f t="shared" si="9"/>
        <v>0</v>
      </c>
      <c r="AE33" s="255">
        <f t="shared" si="10"/>
        <v>0</v>
      </c>
    </row>
    <row r="34" spans="1:31" ht="18.75" customHeight="1" x14ac:dyDescent="0.35">
      <c r="A34" s="313">
        <v>7</v>
      </c>
      <c r="B34" s="80"/>
      <c r="C34" s="364"/>
      <c r="D34" s="316" t="str">
        <f t="shared" si="0"/>
        <v/>
      </c>
      <c r="E34" s="317"/>
      <c r="F34" s="317"/>
      <c r="G34" s="315"/>
      <c r="H34" s="318"/>
      <c r="I34" s="319" t="str">
        <f>IF(ISBLANK(C34),"",IF(AND(AE34&gt;=5,Resultate!$Q21=3),Daten!$A$30,IF(AE34&gt;=3,IF(Resultate!$Q21=3,Daten!$A$29,Daten!$A$32),IF(AE34&lt;1,"",IF(Resultate!$Q21=3,Daten!$A$28,Daten!$A$31)))))</f>
        <v/>
      </c>
      <c r="J34" s="324"/>
      <c r="K34" s="324"/>
      <c r="L34" s="324"/>
      <c r="M34" s="324"/>
      <c r="N34" s="324"/>
      <c r="O34" s="321">
        <f t="shared" si="1"/>
        <v>0</v>
      </c>
      <c r="P34" s="324"/>
      <c r="Q34" s="322">
        <f t="shared" si="2"/>
        <v>0</v>
      </c>
      <c r="T34" s="255">
        <f>Resultate!P21</f>
        <v>1</v>
      </c>
      <c r="U34" s="255"/>
      <c r="V34" s="323" t="str">
        <f t="shared" si="11"/>
        <v/>
      </c>
      <c r="W34" s="323" t="str">
        <f t="shared" si="3"/>
        <v/>
      </c>
      <c r="X34" s="255" t="str">
        <f t="shared" si="4"/>
        <v>1</v>
      </c>
      <c r="Y34" s="255">
        <f>IF(ISNA(VLOOKUP(X34,Daten!$N$3:$O$37,2,FALSE)),101,VLOOKUP(X34,Daten!$N$3:$O$37,2,FALSE))</f>
        <v>101</v>
      </c>
      <c r="Z34" s="255">
        <f t="shared" si="5"/>
        <v>0</v>
      </c>
      <c r="AA34" s="255">
        <f t="shared" si="6"/>
        <v>0</v>
      </c>
      <c r="AB34" s="255">
        <f t="shared" si="7"/>
        <v>0</v>
      </c>
      <c r="AC34" s="255">
        <f t="shared" si="8"/>
        <v>0</v>
      </c>
      <c r="AD34" s="255">
        <f t="shared" si="9"/>
        <v>0</v>
      </c>
      <c r="AE34" s="255">
        <f t="shared" si="10"/>
        <v>0</v>
      </c>
    </row>
    <row r="35" spans="1:31" ht="18.75" customHeight="1" x14ac:dyDescent="0.35">
      <c r="A35" s="313">
        <v>8</v>
      </c>
      <c r="B35" s="80"/>
      <c r="C35" s="364"/>
      <c r="D35" s="316" t="str">
        <f t="shared" si="0"/>
        <v/>
      </c>
      <c r="E35" s="317"/>
      <c r="F35" s="317"/>
      <c r="G35" s="315"/>
      <c r="H35" s="318"/>
      <c r="I35" s="319" t="str">
        <f>IF(ISBLANK(C35),"",IF(AND(AE35&gt;=5,Resultate!$Q22=3),Daten!$A$30,IF(AE35&gt;=3,IF(Resultate!$Q22=3,Daten!$A$29,Daten!$A$32),IF(AE35&lt;1,"",IF(Resultate!$Q22=3,Daten!$A$28,Daten!$A$31)))))</f>
        <v/>
      </c>
      <c r="J35" s="324"/>
      <c r="K35" s="324"/>
      <c r="L35" s="324"/>
      <c r="M35" s="324"/>
      <c r="N35" s="324"/>
      <c r="O35" s="321">
        <f t="shared" si="1"/>
        <v>0</v>
      </c>
      <c r="P35" s="324"/>
      <c r="Q35" s="322">
        <f t="shared" si="2"/>
        <v>0</v>
      </c>
      <c r="T35" s="255">
        <f>Resultate!P22</f>
        <v>1</v>
      </c>
      <c r="U35" s="255"/>
      <c r="V35" s="323" t="str">
        <f t="shared" si="11"/>
        <v/>
      </c>
      <c r="W35" s="323" t="str">
        <f t="shared" si="3"/>
        <v/>
      </c>
      <c r="X35" s="255" t="str">
        <f t="shared" si="4"/>
        <v>1</v>
      </c>
      <c r="Y35" s="255">
        <f>IF(ISNA(VLOOKUP(X35,Daten!$N$3:$O$37,2,FALSE)),101,VLOOKUP(X35,Daten!$N$3:$O$37,2,FALSE))</f>
        <v>101</v>
      </c>
      <c r="Z35" s="255">
        <f t="shared" si="5"/>
        <v>0</v>
      </c>
      <c r="AA35" s="255">
        <f t="shared" si="6"/>
        <v>0</v>
      </c>
      <c r="AB35" s="255">
        <f t="shared" si="7"/>
        <v>0</v>
      </c>
      <c r="AC35" s="255">
        <f t="shared" si="8"/>
        <v>0</v>
      </c>
      <c r="AD35" s="255">
        <f t="shared" si="9"/>
        <v>0</v>
      </c>
      <c r="AE35" s="255">
        <f t="shared" si="10"/>
        <v>0</v>
      </c>
    </row>
    <row r="36" spans="1:31" ht="18.75" customHeight="1" x14ac:dyDescent="0.35">
      <c r="A36" s="313">
        <v>9</v>
      </c>
      <c r="B36" s="80"/>
      <c r="C36" s="364"/>
      <c r="D36" s="316" t="str">
        <f t="shared" si="0"/>
        <v/>
      </c>
      <c r="E36" s="317"/>
      <c r="F36" s="317"/>
      <c r="G36" s="315"/>
      <c r="H36" s="318"/>
      <c r="I36" s="319" t="str">
        <f>IF(ISBLANK(C36),"",IF(AND(AE36&gt;=5,Resultate!$Q23=3),Daten!$A$30,IF(AE36&gt;=3,IF(Resultate!$Q23=3,Daten!$A$29,Daten!$A$32),IF(AE36&lt;1,"",IF(Resultate!$Q23=3,Daten!$A$28,Daten!$A$31)))))</f>
        <v/>
      </c>
      <c r="J36" s="324"/>
      <c r="K36" s="324"/>
      <c r="L36" s="324"/>
      <c r="M36" s="324"/>
      <c r="N36" s="324"/>
      <c r="O36" s="321">
        <f t="shared" si="1"/>
        <v>0</v>
      </c>
      <c r="P36" s="324"/>
      <c r="Q36" s="322">
        <f t="shared" si="2"/>
        <v>0</v>
      </c>
      <c r="T36" s="255">
        <f>Resultate!P23</f>
        <v>1</v>
      </c>
      <c r="U36" s="255"/>
      <c r="V36" s="323" t="str">
        <f t="shared" si="11"/>
        <v/>
      </c>
      <c r="W36" s="323" t="str">
        <f t="shared" si="3"/>
        <v/>
      </c>
      <c r="X36" s="255" t="str">
        <f t="shared" si="4"/>
        <v>1</v>
      </c>
      <c r="Y36" s="255">
        <f>IF(ISNA(VLOOKUP(X36,Daten!$N$3:$O$37,2,FALSE)),101,VLOOKUP(X36,Daten!$N$3:$O$37,2,FALSE))</f>
        <v>101</v>
      </c>
      <c r="Z36" s="255">
        <f t="shared" si="5"/>
        <v>0</v>
      </c>
      <c r="AA36" s="255">
        <f t="shared" si="6"/>
        <v>0</v>
      </c>
      <c r="AB36" s="255">
        <f t="shared" si="7"/>
        <v>0</v>
      </c>
      <c r="AC36" s="255">
        <f t="shared" si="8"/>
        <v>0</v>
      </c>
      <c r="AD36" s="255">
        <f t="shared" si="9"/>
        <v>0</v>
      </c>
      <c r="AE36" s="255">
        <f t="shared" si="10"/>
        <v>0</v>
      </c>
    </row>
    <row r="37" spans="1:31" ht="18.75" customHeight="1" x14ac:dyDescent="0.35">
      <c r="A37" s="313">
        <v>10</v>
      </c>
      <c r="B37" s="80"/>
      <c r="C37" s="364"/>
      <c r="D37" s="316" t="str">
        <f t="shared" si="0"/>
        <v/>
      </c>
      <c r="E37" s="317"/>
      <c r="F37" s="317"/>
      <c r="G37" s="315"/>
      <c r="H37" s="318"/>
      <c r="I37" s="319" t="str">
        <f>IF(ISBLANK(C37),"",IF(AND(AE37&gt;=5,Resultate!$Q24=3),Daten!$A$30,IF(AE37&gt;=3,IF(Resultate!$Q24=3,Daten!$A$29,Daten!$A$32),IF(AE37&lt;1,"",IF(Resultate!$Q24=3,Daten!$A$28,Daten!$A$31)))))</f>
        <v/>
      </c>
      <c r="J37" s="324"/>
      <c r="K37" s="324"/>
      <c r="L37" s="324"/>
      <c r="M37" s="324"/>
      <c r="N37" s="324"/>
      <c r="O37" s="321">
        <f t="shared" si="1"/>
        <v>0</v>
      </c>
      <c r="P37" s="324"/>
      <c r="Q37" s="322">
        <f t="shared" si="2"/>
        <v>0</v>
      </c>
      <c r="T37" s="255">
        <f>Resultate!P24</f>
        <v>1</v>
      </c>
      <c r="U37" s="255"/>
      <c r="V37" s="323" t="str">
        <f t="shared" si="11"/>
        <v/>
      </c>
      <c r="W37" s="323" t="str">
        <f t="shared" si="3"/>
        <v/>
      </c>
      <c r="X37" s="255" t="str">
        <f t="shared" si="4"/>
        <v>1</v>
      </c>
      <c r="Y37" s="255">
        <f>IF(ISNA(VLOOKUP(X37,Daten!$N$3:$O$37,2,FALSE)),101,VLOOKUP(X37,Daten!$N$3:$O$37,2,FALSE))</f>
        <v>101</v>
      </c>
      <c r="Z37" s="255">
        <f t="shared" si="5"/>
        <v>0</v>
      </c>
      <c r="AA37" s="255">
        <f t="shared" si="6"/>
        <v>0</v>
      </c>
      <c r="AB37" s="255">
        <f t="shared" si="7"/>
        <v>0</v>
      </c>
      <c r="AC37" s="255">
        <f t="shared" si="8"/>
        <v>0</v>
      </c>
      <c r="AD37" s="255">
        <f t="shared" si="9"/>
        <v>0</v>
      </c>
      <c r="AE37" s="255">
        <f t="shared" si="10"/>
        <v>0</v>
      </c>
    </row>
    <row r="38" spans="1:31" ht="18.75" customHeight="1" x14ac:dyDescent="0.35">
      <c r="A38" s="313">
        <v>11</v>
      </c>
      <c r="B38" s="361"/>
      <c r="C38" s="364"/>
      <c r="D38" s="316" t="str">
        <f t="shared" si="0"/>
        <v/>
      </c>
      <c r="E38" s="317"/>
      <c r="F38" s="317"/>
      <c r="G38" s="315"/>
      <c r="H38" s="318"/>
      <c r="I38" s="319" t="str">
        <f>IF(ISBLANK(C38),"",IF(AND(AE38&gt;=5,Resultate!$Q25=3),Daten!$A$30,IF(AE38&gt;=3,IF(Resultate!$Q25=3,Daten!$A$29,Daten!$A$32),IF(AE38&lt;1,"",IF(Resultate!$Q25=3,Daten!$A$28,Daten!$A$31)))))</f>
        <v/>
      </c>
      <c r="J38" s="324"/>
      <c r="K38" s="324"/>
      <c r="L38" s="324"/>
      <c r="M38" s="324"/>
      <c r="N38" s="324"/>
      <c r="O38" s="321">
        <f t="shared" si="1"/>
        <v>0</v>
      </c>
      <c r="P38" s="324"/>
      <c r="Q38" s="322">
        <f t="shared" si="2"/>
        <v>0</v>
      </c>
      <c r="T38" s="255">
        <f>Resultate!P25</f>
        <v>1</v>
      </c>
      <c r="U38" s="255"/>
      <c r="V38" s="323" t="str">
        <f t="shared" si="11"/>
        <v/>
      </c>
      <c r="W38" s="323" t="str">
        <f t="shared" si="3"/>
        <v/>
      </c>
      <c r="X38" s="255" t="str">
        <f t="shared" si="4"/>
        <v>1</v>
      </c>
      <c r="Y38" s="255">
        <f>IF(ISNA(VLOOKUP(X38,Daten!$N$3:$O$37,2,FALSE)),101,VLOOKUP(X38,Daten!$N$3:$O$37,2,FALSE))</f>
        <v>101</v>
      </c>
      <c r="Z38" s="255">
        <f t="shared" si="5"/>
        <v>0</v>
      </c>
      <c r="AA38" s="255">
        <f t="shared" si="6"/>
        <v>0</v>
      </c>
      <c r="AB38" s="255">
        <f t="shared" si="7"/>
        <v>0</v>
      </c>
      <c r="AC38" s="255">
        <f t="shared" si="8"/>
        <v>0</v>
      </c>
      <c r="AD38" s="255">
        <f t="shared" si="9"/>
        <v>0</v>
      </c>
      <c r="AE38" s="255">
        <f t="shared" si="10"/>
        <v>0</v>
      </c>
    </row>
    <row r="39" spans="1:31" ht="18.75" customHeight="1" x14ac:dyDescent="0.35">
      <c r="A39" s="313">
        <v>12</v>
      </c>
      <c r="B39" s="361"/>
      <c r="C39" s="364"/>
      <c r="D39" s="316" t="str">
        <f t="shared" si="0"/>
        <v/>
      </c>
      <c r="E39" s="317"/>
      <c r="F39" s="317"/>
      <c r="G39" s="315"/>
      <c r="H39" s="318"/>
      <c r="I39" s="319" t="str">
        <f>IF(ISBLANK(C39),"",IF(AND(AE39&gt;=5,Resultate!$Q26=3),Daten!$A$30,IF(AE39&gt;=3,IF(Resultate!$Q26=3,Daten!$A$29,Daten!$A$32),IF(AE39&lt;1,"",IF(Resultate!$Q26=3,Daten!$A$28,Daten!$A$31)))))</f>
        <v/>
      </c>
      <c r="J39" s="324"/>
      <c r="K39" s="324"/>
      <c r="L39" s="324"/>
      <c r="M39" s="324"/>
      <c r="N39" s="324"/>
      <c r="O39" s="321">
        <f t="shared" si="1"/>
        <v>0</v>
      </c>
      <c r="P39" s="324"/>
      <c r="Q39" s="322">
        <f t="shared" si="2"/>
        <v>0</v>
      </c>
      <c r="T39" s="255">
        <f>Resultate!P26</f>
        <v>1</v>
      </c>
      <c r="U39" s="255"/>
      <c r="V39" s="323" t="str">
        <f t="shared" si="11"/>
        <v/>
      </c>
      <c r="W39" s="323" t="str">
        <f t="shared" si="3"/>
        <v/>
      </c>
      <c r="X39" s="255" t="str">
        <f t="shared" si="4"/>
        <v>1</v>
      </c>
      <c r="Y39" s="255">
        <f>IF(ISNA(VLOOKUP(X39,Daten!$N$3:$O$37,2,FALSE)),101,VLOOKUP(X39,Daten!$N$3:$O$37,2,FALSE))</f>
        <v>101</v>
      </c>
      <c r="Z39" s="255">
        <f t="shared" si="5"/>
        <v>0</v>
      </c>
      <c r="AA39" s="255">
        <f t="shared" si="6"/>
        <v>0</v>
      </c>
      <c r="AB39" s="255">
        <f t="shared" si="7"/>
        <v>0</v>
      </c>
      <c r="AC39" s="255">
        <f t="shared" si="8"/>
        <v>0</v>
      </c>
      <c r="AD39" s="255">
        <f t="shared" si="9"/>
        <v>0</v>
      </c>
      <c r="AE39" s="255">
        <f t="shared" si="10"/>
        <v>0</v>
      </c>
    </row>
    <row r="40" spans="1:31" ht="18.75" customHeight="1" x14ac:dyDescent="0.35">
      <c r="A40" s="313">
        <v>13</v>
      </c>
      <c r="B40" s="80"/>
      <c r="C40" s="364"/>
      <c r="D40" s="316" t="str">
        <f>W40</f>
        <v/>
      </c>
      <c r="E40" s="317"/>
      <c r="F40" s="317"/>
      <c r="G40" s="315"/>
      <c r="H40" s="325"/>
      <c r="I40" s="319" t="str">
        <f>IF(ISBLANK(C40),"",IF(AND(AE40&gt;=5,Resultate!$Q27=3),Daten!$A$30,IF(AE40&gt;=3,IF(Resultate!$Q27=3,Daten!$A$29,Daten!$A$32),IF(AE40&lt;1,"",IF(Resultate!$Q27=3,Daten!$A$28,Daten!$A$31)))))</f>
        <v/>
      </c>
      <c r="J40" s="324"/>
      <c r="K40" s="324"/>
      <c r="L40" s="324"/>
      <c r="M40" s="324"/>
      <c r="N40" s="324"/>
      <c r="O40" s="321">
        <f t="shared" si="1"/>
        <v>0</v>
      </c>
      <c r="P40" s="324"/>
      <c r="Q40" s="322">
        <f t="shared" si="2"/>
        <v>0</v>
      </c>
      <c r="T40" s="255">
        <f>Resultate!P27</f>
        <v>1</v>
      </c>
      <c r="U40" s="255"/>
      <c r="V40" s="323" t="str">
        <f t="shared" si="11"/>
        <v/>
      </c>
      <c r="W40" s="323" t="str">
        <f t="shared" si="3"/>
        <v/>
      </c>
      <c r="X40" s="255" t="str">
        <f t="shared" si="4"/>
        <v>1</v>
      </c>
      <c r="Y40" s="255">
        <f>IF(ISNA(VLOOKUP(X40,Daten!$N$3:$O$37,2,FALSE)),101,VLOOKUP(X40,Daten!$N$3:$O$37,2,FALSE))</f>
        <v>101</v>
      </c>
      <c r="Z40" s="255">
        <f t="shared" si="5"/>
        <v>0</v>
      </c>
      <c r="AA40" s="255">
        <f t="shared" si="6"/>
        <v>0</v>
      </c>
      <c r="AB40" s="255">
        <f t="shared" si="7"/>
        <v>0</v>
      </c>
      <c r="AC40" s="255">
        <f t="shared" si="8"/>
        <v>0</v>
      </c>
      <c r="AD40" s="255">
        <f t="shared" si="9"/>
        <v>0</v>
      </c>
      <c r="AE40" s="255">
        <f t="shared" si="10"/>
        <v>0</v>
      </c>
    </row>
    <row r="41" spans="1:31" ht="18.75" customHeight="1" x14ac:dyDescent="0.35">
      <c r="A41" s="313">
        <v>14</v>
      </c>
      <c r="B41" s="80"/>
      <c r="C41" s="364"/>
      <c r="D41" s="316" t="str">
        <f t="shared" ref="D41:D52" si="12">W41</f>
        <v/>
      </c>
      <c r="E41" s="317"/>
      <c r="F41" s="317"/>
      <c r="G41" s="315"/>
      <c r="H41" s="325"/>
      <c r="I41" s="319" t="str">
        <f>IF(ISBLANK(C41),"",IF(AND(AE41&gt;=5,Resultate!$Q28=3),Daten!$A$30,IF(AE41&gt;=3,IF(Resultate!$Q28=3,Daten!$A$29,Daten!$A$32),IF(AE41&lt;1,"",IF(Resultate!$Q28=3,Daten!$A$28,Daten!$A$31)))))</f>
        <v/>
      </c>
      <c r="J41" s="324"/>
      <c r="K41" s="324"/>
      <c r="L41" s="324"/>
      <c r="M41" s="324"/>
      <c r="N41" s="324"/>
      <c r="O41" s="321">
        <f t="shared" si="1"/>
        <v>0</v>
      </c>
      <c r="P41" s="324"/>
      <c r="Q41" s="322">
        <f t="shared" si="2"/>
        <v>0</v>
      </c>
      <c r="T41" s="255">
        <f>Resultate!P28</f>
        <v>1</v>
      </c>
      <c r="U41" s="255"/>
      <c r="V41" s="323" t="str">
        <f t="shared" si="11"/>
        <v/>
      </c>
      <c r="W41" s="323" t="str">
        <f t="shared" si="3"/>
        <v/>
      </c>
      <c r="X41" s="255" t="str">
        <f t="shared" si="4"/>
        <v>1</v>
      </c>
      <c r="Y41" s="255">
        <f>IF(ISNA(VLOOKUP(X41,Daten!$N$3:$O$37,2,FALSE)),101,VLOOKUP(X41,Daten!$N$3:$O$37,2,FALSE))</f>
        <v>101</v>
      </c>
      <c r="Z41" s="255">
        <f t="shared" si="5"/>
        <v>0</v>
      </c>
      <c r="AA41" s="255">
        <f t="shared" si="6"/>
        <v>0</v>
      </c>
      <c r="AB41" s="255">
        <f t="shared" si="7"/>
        <v>0</v>
      </c>
      <c r="AC41" s="255">
        <f t="shared" si="8"/>
        <v>0</v>
      </c>
      <c r="AD41" s="255">
        <f t="shared" si="9"/>
        <v>0</v>
      </c>
      <c r="AE41" s="255">
        <f t="shared" si="10"/>
        <v>0</v>
      </c>
    </row>
    <row r="42" spans="1:31" ht="18.75" customHeight="1" x14ac:dyDescent="0.35">
      <c r="A42" s="313">
        <v>15</v>
      </c>
      <c r="B42" s="80"/>
      <c r="C42" s="364"/>
      <c r="D42" s="316" t="str">
        <f t="shared" si="12"/>
        <v/>
      </c>
      <c r="E42" s="317"/>
      <c r="F42" s="317"/>
      <c r="G42" s="315"/>
      <c r="H42" s="325"/>
      <c r="I42" s="319" t="str">
        <f>IF(ISBLANK(C42),"",IF(AND(AE42&gt;=5,Resultate!$Q29=3),Daten!$A$30,IF(AE42&gt;=3,IF(Resultate!$Q29=3,Daten!$A$29,Daten!$A$32),IF(AE42&lt;1,"",IF(Resultate!$Q29=3,Daten!$A$28,Daten!$A$31)))))</f>
        <v/>
      </c>
      <c r="J42" s="324"/>
      <c r="K42" s="324"/>
      <c r="L42" s="324"/>
      <c r="M42" s="324"/>
      <c r="N42" s="324"/>
      <c r="O42" s="321">
        <f t="shared" si="1"/>
        <v>0</v>
      </c>
      <c r="P42" s="324"/>
      <c r="Q42" s="322">
        <f t="shared" si="2"/>
        <v>0</v>
      </c>
      <c r="T42" s="255">
        <f>Resultate!P29</f>
        <v>1</v>
      </c>
      <c r="U42" s="255"/>
      <c r="V42" s="323" t="str">
        <f t="shared" si="11"/>
        <v/>
      </c>
      <c r="W42" s="323" t="str">
        <f t="shared" si="3"/>
        <v/>
      </c>
      <c r="X42" s="255" t="str">
        <f t="shared" si="4"/>
        <v>1</v>
      </c>
      <c r="Y42" s="255">
        <f>IF(ISNA(VLOOKUP(X42,Daten!$N$3:$O$37,2,FALSE)),101,VLOOKUP(X42,Daten!$N$3:$O$37,2,FALSE))</f>
        <v>101</v>
      </c>
      <c r="Z42" s="255">
        <f t="shared" si="5"/>
        <v>0</v>
      </c>
      <c r="AA42" s="255">
        <f t="shared" si="6"/>
        <v>0</v>
      </c>
      <c r="AB42" s="255">
        <f t="shared" si="7"/>
        <v>0</v>
      </c>
      <c r="AC42" s="255">
        <f t="shared" si="8"/>
        <v>0</v>
      </c>
      <c r="AD42" s="255">
        <f t="shared" si="9"/>
        <v>0</v>
      </c>
      <c r="AE42" s="255">
        <f t="shared" si="10"/>
        <v>0</v>
      </c>
    </row>
    <row r="43" spans="1:31" ht="18.75" customHeight="1" x14ac:dyDescent="0.35">
      <c r="A43" s="313">
        <v>16</v>
      </c>
      <c r="B43" s="80"/>
      <c r="C43" s="364"/>
      <c r="D43" s="316" t="str">
        <f t="shared" si="12"/>
        <v/>
      </c>
      <c r="E43" s="317"/>
      <c r="F43" s="317"/>
      <c r="G43" s="315"/>
      <c r="H43" s="325"/>
      <c r="I43" s="319" t="str">
        <f>IF(ISBLANK(C43),"",IF(AND(AE43&gt;=5,Resultate!$Q30=3),Daten!$A$30,IF(AE43&gt;=3,IF(Resultate!$Q30=3,Daten!$A$29,Daten!$A$32),IF(AE43&lt;1,"",IF(Resultate!$Q30=3,Daten!$A$28,Daten!$A$31)))))</f>
        <v/>
      </c>
      <c r="J43" s="324"/>
      <c r="K43" s="324"/>
      <c r="L43" s="324"/>
      <c r="M43" s="324"/>
      <c r="N43" s="324"/>
      <c r="O43" s="321">
        <f t="shared" si="1"/>
        <v>0</v>
      </c>
      <c r="P43" s="324"/>
      <c r="Q43" s="322">
        <f t="shared" si="2"/>
        <v>0</v>
      </c>
      <c r="T43" s="255">
        <f>Resultate!P30</f>
        <v>1</v>
      </c>
      <c r="U43" s="255"/>
      <c r="V43" s="323" t="str">
        <f t="shared" si="11"/>
        <v/>
      </c>
      <c r="W43" s="323" t="str">
        <f t="shared" si="3"/>
        <v/>
      </c>
      <c r="X43" s="255" t="str">
        <f t="shared" si="4"/>
        <v>1</v>
      </c>
      <c r="Y43" s="255">
        <f>IF(ISNA(VLOOKUP(X43,Daten!$N$3:$O$37,2,FALSE)),101,VLOOKUP(X43,Daten!$N$3:$O$37,2,FALSE))</f>
        <v>101</v>
      </c>
      <c r="Z43" s="255">
        <f t="shared" si="5"/>
        <v>0</v>
      </c>
      <c r="AA43" s="255">
        <f t="shared" si="6"/>
        <v>0</v>
      </c>
      <c r="AB43" s="255">
        <f t="shared" si="7"/>
        <v>0</v>
      </c>
      <c r="AC43" s="255">
        <f t="shared" si="8"/>
        <v>0</v>
      </c>
      <c r="AD43" s="255">
        <f t="shared" si="9"/>
        <v>0</v>
      </c>
      <c r="AE43" s="255">
        <f t="shared" si="10"/>
        <v>0</v>
      </c>
    </row>
    <row r="44" spans="1:31" ht="18.75" customHeight="1" x14ac:dyDescent="0.35">
      <c r="A44" s="313">
        <v>17</v>
      </c>
      <c r="B44" s="80"/>
      <c r="C44" s="364"/>
      <c r="D44" s="316" t="str">
        <f t="shared" si="12"/>
        <v/>
      </c>
      <c r="E44" s="317"/>
      <c r="F44" s="317"/>
      <c r="G44" s="315"/>
      <c r="H44" s="325"/>
      <c r="I44" s="319" t="str">
        <f>IF(ISBLANK(C44),"",IF(AND(AE44&gt;=5,Resultate!$Q31=3),Daten!$A$30,IF(AE44&gt;=3,IF(Resultate!$Q31=3,Daten!$A$29,Daten!$A$32),IF(AE44&lt;1,"",IF(Resultate!$Q31=3,Daten!$A$28,Daten!$A$31)))))</f>
        <v/>
      </c>
      <c r="J44" s="324"/>
      <c r="K44" s="324"/>
      <c r="L44" s="324"/>
      <c r="M44" s="324"/>
      <c r="N44" s="324"/>
      <c r="O44" s="321">
        <f t="shared" si="1"/>
        <v>0</v>
      </c>
      <c r="P44" s="324"/>
      <c r="Q44" s="322">
        <f t="shared" si="2"/>
        <v>0</v>
      </c>
      <c r="T44" s="255">
        <f>Resultate!P31</f>
        <v>1</v>
      </c>
      <c r="U44" s="255"/>
      <c r="V44" s="323" t="str">
        <f t="shared" si="11"/>
        <v/>
      </c>
      <c r="W44" s="323" t="str">
        <f t="shared" si="3"/>
        <v/>
      </c>
      <c r="X44" s="255" t="str">
        <f t="shared" si="4"/>
        <v>1</v>
      </c>
      <c r="Y44" s="255">
        <f>IF(ISNA(VLOOKUP(X44,Daten!$N$3:$O$37,2,FALSE)),101,VLOOKUP(X44,Daten!$N$3:$O$37,2,FALSE))</f>
        <v>101</v>
      </c>
      <c r="Z44" s="255">
        <f t="shared" si="5"/>
        <v>0</v>
      </c>
      <c r="AA44" s="255">
        <f t="shared" si="6"/>
        <v>0</v>
      </c>
      <c r="AB44" s="255">
        <f t="shared" si="7"/>
        <v>0</v>
      </c>
      <c r="AC44" s="255">
        <f t="shared" si="8"/>
        <v>0</v>
      </c>
      <c r="AD44" s="255">
        <f t="shared" si="9"/>
        <v>0</v>
      </c>
      <c r="AE44" s="255">
        <f t="shared" si="10"/>
        <v>0</v>
      </c>
    </row>
    <row r="45" spans="1:31" ht="18.75" customHeight="1" x14ac:dyDescent="0.35">
      <c r="A45" s="313">
        <v>18</v>
      </c>
      <c r="B45" s="361"/>
      <c r="C45" s="364"/>
      <c r="D45" s="316" t="str">
        <f t="shared" si="12"/>
        <v/>
      </c>
      <c r="E45" s="317"/>
      <c r="F45" s="317"/>
      <c r="G45" s="315"/>
      <c r="H45" s="325"/>
      <c r="I45" s="319" t="str">
        <f>IF(ISBLANK(C45),"",IF(AND(AE45&gt;=5,Resultate!$Q32=3),Daten!$A$30,IF(AE45&gt;=3,IF(Resultate!$Q32=3,Daten!$A$29,Daten!$A$32),IF(AE45&lt;1,"",IF(Resultate!$Q32=3,Daten!$A$28,Daten!$A$31)))))</f>
        <v/>
      </c>
      <c r="J45" s="324"/>
      <c r="K45" s="324"/>
      <c r="L45" s="324"/>
      <c r="M45" s="324"/>
      <c r="N45" s="324"/>
      <c r="O45" s="321">
        <f t="shared" si="1"/>
        <v>0</v>
      </c>
      <c r="P45" s="324"/>
      <c r="Q45" s="322">
        <f t="shared" si="2"/>
        <v>0</v>
      </c>
      <c r="T45" s="255">
        <f>Resultate!P32</f>
        <v>1</v>
      </c>
      <c r="U45" s="255"/>
      <c r="V45" s="323" t="str">
        <f t="shared" si="11"/>
        <v/>
      </c>
      <c r="W45" s="323" t="str">
        <f t="shared" si="3"/>
        <v/>
      </c>
      <c r="X45" s="255" t="str">
        <f t="shared" si="4"/>
        <v>1</v>
      </c>
      <c r="Y45" s="255">
        <f>IF(ISNA(VLOOKUP(X45,Daten!$N$3:$O$37,2,FALSE)),101,VLOOKUP(X45,Daten!$N$3:$O$37,2,FALSE))</f>
        <v>101</v>
      </c>
      <c r="Z45" s="255">
        <f t="shared" si="5"/>
        <v>0</v>
      </c>
      <c r="AA45" s="255">
        <f t="shared" si="6"/>
        <v>0</v>
      </c>
      <c r="AB45" s="255">
        <f t="shared" si="7"/>
        <v>0</v>
      </c>
      <c r="AC45" s="255">
        <f t="shared" si="8"/>
        <v>0</v>
      </c>
      <c r="AD45" s="255">
        <f t="shared" si="9"/>
        <v>0</v>
      </c>
      <c r="AE45" s="255">
        <f t="shared" si="10"/>
        <v>0</v>
      </c>
    </row>
    <row r="46" spans="1:31" ht="18.75" customHeight="1" x14ac:dyDescent="0.35">
      <c r="A46" s="313">
        <v>19</v>
      </c>
      <c r="B46" s="361"/>
      <c r="C46" s="364"/>
      <c r="D46" s="316" t="str">
        <f t="shared" si="12"/>
        <v/>
      </c>
      <c r="E46" s="317"/>
      <c r="F46" s="317"/>
      <c r="G46" s="315"/>
      <c r="H46" s="325"/>
      <c r="I46" s="319" t="str">
        <f>IF(ISBLANK(C46),"",IF(AND(AE46&gt;=5,Resultate!$Q33=3),Daten!$A$30,IF(AE46&gt;=3,IF(Resultate!$Q33=3,Daten!$A$29,Daten!$A$32),IF(AE46&lt;1,"",IF(Resultate!$Q33=3,Daten!$A$28,Daten!$A$31)))))</f>
        <v/>
      </c>
      <c r="J46" s="324"/>
      <c r="K46" s="324"/>
      <c r="L46" s="324"/>
      <c r="M46" s="324"/>
      <c r="N46" s="324"/>
      <c r="O46" s="321">
        <f t="shared" si="1"/>
        <v>0</v>
      </c>
      <c r="P46" s="324"/>
      <c r="Q46" s="322">
        <f t="shared" si="2"/>
        <v>0</v>
      </c>
      <c r="T46" s="255">
        <f>Resultate!P33</f>
        <v>1</v>
      </c>
      <c r="U46" s="255"/>
      <c r="V46" s="323" t="str">
        <f t="shared" si="11"/>
        <v/>
      </c>
      <c r="W46" s="323" t="str">
        <f t="shared" si="3"/>
        <v/>
      </c>
      <c r="X46" s="255" t="str">
        <f t="shared" si="4"/>
        <v>1</v>
      </c>
      <c r="Y46" s="255">
        <f>IF(ISNA(VLOOKUP(X46,Daten!$N$3:$O$37,2,FALSE)),101,VLOOKUP(X46,Daten!$N$3:$O$37,2,FALSE))</f>
        <v>101</v>
      </c>
      <c r="Z46" s="255">
        <f t="shared" si="5"/>
        <v>0</v>
      </c>
      <c r="AA46" s="255">
        <f t="shared" si="6"/>
        <v>0</v>
      </c>
      <c r="AB46" s="255">
        <f t="shared" si="7"/>
        <v>0</v>
      </c>
      <c r="AC46" s="255">
        <f t="shared" si="8"/>
        <v>0</v>
      </c>
      <c r="AD46" s="255">
        <f t="shared" si="9"/>
        <v>0</v>
      </c>
      <c r="AE46" s="255">
        <f t="shared" si="10"/>
        <v>0</v>
      </c>
    </row>
    <row r="47" spans="1:31" ht="18.75" customHeight="1" x14ac:dyDescent="0.35">
      <c r="A47" s="313">
        <v>20</v>
      </c>
      <c r="B47" s="361"/>
      <c r="C47" s="364"/>
      <c r="D47" s="316" t="str">
        <f t="shared" si="12"/>
        <v/>
      </c>
      <c r="E47" s="317"/>
      <c r="F47" s="317"/>
      <c r="G47" s="315"/>
      <c r="H47" s="325"/>
      <c r="I47" s="319" t="str">
        <f>IF(ISBLANK(C47),"",IF(AND(AE47&gt;=5,Resultate!$Q34=3),Daten!$A$30,IF(AE47&gt;=3,IF(Resultate!$Q34=3,Daten!$A$29,Daten!$A$32),IF(AE47&lt;1,"",IF(Resultate!$Q34=3,Daten!$A$28,Daten!$A$31)))))</f>
        <v/>
      </c>
      <c r="J47" s="324"/>
      <c r="K47" s="324"/>
      <c r="L47" s="324"/>
      <c r="M47" s="324"/>
      <c r="N47" s="324"/>
      <c r="O47" s="321">
        <f t="shared" si="1"/>
        <v>0</v>
      </c>
      <c r="P47" s="324"/>
      <c r="Q47" s="322">
        <f t="shared" si="2"/>
        <v>0</v>
      </c>
      <c r="T47" s="255">
        <f>Resultate!P34</f>
        <v>1</v>
      </c>
      <c r="U47" s="255"/>
      <c r="V47" s="323" t="str">
        <f t="shared" si="11"/>
        <v/>
      </c>
      <c r="W47" s="323" t="str">
        <f t="shared" si="3"/>
        <v/>
      </c>
      <c r="X47" s="255" t="str">
        <f t="shared" si="4"/>
        <v>1</v>
      </c>
      <c r="Y47" s="255">
        <f>IF(ISNA(VLOOKUP(X47,Daten!$N$3:$O$37,2,FALSE)),101,VLOOKUP(X47,Daten!$N$3:$O$37,2,FALSE))</f>
        <v>101</v>
      </c>
      <c r="Z47" s="255">
        <f t="shared" si="5"/>
        <v>0</v>
      </c>
      <c r="AA47" s="255">
        <f t="shared" si="6"/>
        <v>0</v>
      </c>
      <c r="AB47" s="255">
        <f t="shared" si="7"/>
        <v>0</v>
      </c>
      <c r="AC47" s="255">
        <f t="shared" si="8"/>
        <v>0</v>
      </c>
      <c r="AD47" s="255">
        <f t="shared" si="9"/>
        <v>0</v>
      </c>
      <c r="AE47" s="255">
        <f t="shared" si="10"/>
        <v>0</v>
      </c>
    </row>
    <row r="48" spans="1:31" ht="18.75" customHeight="1" x14ac:dyDescent="0.35">
      <c r="A48" s="313">
        <v>21</v>
      </c>
      <c r="B48" s="361"/>
      <c r="C48" s="364"/>
      <c r="D48" s="316" t="str">
        <f t="shared" si="12"/>
        <v/>
      </c>
      <c r="E48" s="317"/>
      <c r="F48" s="317"/>
      <c r="G48" s="315"/>
      <c r="H48" s="325"/>
      <c r="I48" s="319" t="str">
        <f>IF(ISBLANK(C48),"",IF(AND(AE48&gt;=5,Resultate!$Q35=3),Daten!$A$30,IF(AE48&gt;=3,IF(Resultate!$Q35=3,Daten!$A$29,Daten!$A$32),IF(AE48&lt;1,"",IF(Resultate!$Q35=3,Daten!$A$28,Daten!$A$31)))))</f>
        <v/>
      </c>
      <c r="J48" s="324"/>
      <c r="K48" s="324"/>
      <c r="L48" s="324"/>
      <c r="M48" s="324"/>
      <c r="N48" s="324"/>
      <c r="O48" s="321">
        <f t="shared" si="1"/>
        <v>0</v>
      </c>
      <c r="P48" s="324"/>
      <c r="Q48" s="322">
        <f t="shared" si="2"/>
        <v>0</v>
      </c>
      <c r="T48" s="255">
        <f>Resultate!P35</f>
        <v>1</v>
      </c>
      <c r="U48" s="255"/>
      <c r="V48" s="323" t="str">
        <f t="shared" si="11"/>
        <v/>
      </c>
      <c r="W48" s="323" t="str">
        <f t="shared" si="3"/>
        <v/>
      </c>
      <c r="X48" s="255" t="str">
        <f t="shared" si="4"/>
        <v>1</v>
      </c>
      <c r="Y48" s="255">
        <f>IF(ISNA(VLOOKUP(X48,Daten!$N$3:$O$37,2,FALSE)),101,VLOOKUP(X48,Daten!$N$3:$O$37,2,FALSE))</f>
        <v>101</v>
      </c>
      <c r="Z48" s="255">
        <f t="shared" si="5"/>
        <v>0</v>
      </c>
      <c r="AA48" s="255">
        <f t="shared" si="6"/>
        <v>0</v>
      </c>
      <c r="AB48" s="255">
        <f t="shared" si="7"/>
        <v>0</v>
      </c>
      <c r="AC48" s="255">
        <f t="shared" si="8"/>
        <v>0</v>
      </c>
      <c r="AD48" s="255">
        <f t="shared" si="9"/>
        <v>0</v>
      </c>
      <c r="AE48" s="255">
        <f t="shared" si="10"/>
        <v>0</v>
      </c>
    </row>
    <row r="49" spans="1:31" ht="18.75" customHeight="1" x14ac:dyDescent="0.35">
      <c r="A49" s="313">
        <v>22</v>
      </c>
      <c r="B49" s="317"/>
      <c r="C49" s="315"/>
      <c r="D49" s="316" t="str">
        <f t="shared" si="12"/>
        <v/>
      </c>
      <c r="E49" s="317"/>
      <c r="F49" s="317"/>
      <c r="G49" s="315"/>
      <c r="H49" s="325"/>
      <c r="I49" s="319" t="str">
        <f>IF(ISBLANK(C49),"",IF(AND(AE49&gt;=5,Resultate!$Q36=3),Daten!$A$30,IF(AE49&gt;=3,IF(Resultate!$Q36=3,Daten!$A$29,Daten!$A$32),IF(AE49&lt;1,"",IF(Resultate!$Q36=3,Daten!$A$28,Daten!$A$31)))))</f>
        <v/>
      </c>
      <c r="J49" s="324"/>
      <c r="K49" s="324"/>
      <c r="L49" s="324"/>
      <c r="M49" s="324"/>
      <c r="N49" s="324"/>
      <c r="O49" s="321">
        <f t="shared" si="1"/>
        <v>0</v>
      </c>
      <c r="P49" s="324"/>
      <c r="Q49" s="322">
        <f t="shared" si="2"/>
        <v>0</v>
      </c>
      <c r="T49" s="255">
        <f>Resultate!P36</f>
        <v>1</v>
      </c>
      <c r="U49" s="255"/>
      <c r="V49" s="323" t="str">
        <f t="shared" si="11"/>
        <v/>
      </c>
      <c r="W49" s="323" t="str">
        <f t="shared" si="3"/>
        <v/>
      </c>
      <c r="X49" s="255" t="str">
        <f t="shared" si="4"/>
        <v>1</v>
      </c>
      <c r="Y49" s="255">
        <f>IF(ISNA(VLOOKUP(X49,Daten!$N$3:$O$37,2,FALSE)),101,VLOOKUP(X49,Daten!$N$3:$O$37,2,FALSE))</f>
        <v>101</v>
      </c>
      <c r="Z49" s="255">
        <f t="shared" si="5"/>
        <v>0</v>
      </c>
      <c r="AA49" s="255">
        <f t="shared" si="6"/>
        <v>0</v>
      </c>
      <c r="AB49" s="255">
        <f t="shared" si="7"/>
        <v>0</v>
      </c>
      <c r="AC49" s="255">
        <f t="shared" si="8"/>
        <v>0</v>
      </c>
      <c r="AD49" s="255">
        <f t="shared" si="9"/>
        <v>0</v>
      </c>
      <c r="AE49" s="255">
        <f t="shared" si="10"/>
        <v>0</v>
      </c>
    </row>
    <row r="50" spans="1:31" ht="18.75" customHeight="1" x14ac:dyDescent="0.35">
      <c r="A50" s="313">
        <v>23</v>
      </c>
      <c r="B50" s="317"/>
      <c r="C50" s="315"/>
      <c r="D50" s="316" t="str">
        <f t="shared" si="12"/>
        <v/>
      </c>
      <c r="E50" s="317"/>
      <c r="F50" s="317"/>
      <c r="G50" s="315"/>
      <c r="H50" s="325"/>
      <c r="I50" s="319" t="str">
        <f>IF(ISBLANK(C50),"",IF(AND(AE50&gt;=5,Resultate!$Q37=3),Daten!$A$30,IF(AE50&gt;=3,IF(Resultate!$Q37=3,Daten!$A$29,Daten!$A$32),IF(AE50&lt;1,"",IF(Resultate!$Q37=3,Daten!$A$28,Daten!$A$31)))))</f>
        <v/>
      </c>
      <c r="J50" s="324"/>
      <c r="K50" s="324"/>
      <c r="L50" s="324"/>
      <c r="M50" s="324"/>
      <c r="N50" s="324"/>
      <c r="O50" s="321">
        <f t="shared" si="1"/>
        <v>0</v>
      </c>
      <c r="P50" s="324"/>
      <c r="Q50" s="322">
        <f t="shared" si="2"/>
        <v>0</v>
      </c>
      <c r="T50" s="255">
        <f>Resultate!P37</f>
        <v>1</v>
      </c>
      <c r="U50" s="255"/>
      <c r="V50" s="323" t="str">
        <f t="shared" si="11"/>
        <v/>
      </c>
      <c r="W50" s="323" t="str">
        <f t="shared" si="3"/>
        <v/>
      </c>
      <c r="X50" s="255" t="str">
        <f t="shared" si="4"/>
        <v>1</v>
      </c>
      <c r="Y50" s="255">
        <f>IF(ISNA(VLOOKUP(X50,Daten!$N$3:$O$37,2,FALSE)),101,VLOOKUP(X50,Daten!$N$3:$O$37,2,FALSE))</f>
        <v>101</v>
      </c>
      <c r="Z50" s="255">
        <f t="shared" si="5"/>
        <v>0</v>
      </c>
      <c r="AA50" s="255">
        <f t="shared" si="6"/>
        <v>0</v>
      </c>
      <c r="AB50" s="255">
        <f t="shared" si="7"/>
        <v>0</v>
      </c>
      <c r="AC50" s="255">
        <f t="shared" si="8"/>
        <v>0</v>
      </c>
      <c r="AD50" s="255">
        <f t="shared" si="9"/>
        <v>0</v>
      </c>
      <c r="AE50" s="255">
        <f t="shared" si="10"/>
        <v>0</v>
      </c>
    </row>
    <row r="51" spans="1:31" ht="18.75" customHeight="1" x14ac:dyDescent="0.35">
      <c r="A51" s="313">
        <v>24</v>
      </c>
      <c r="B51" s="317"/>
      <c r="C51" s="315"/>
      <c r="D51" s="316" t="str">
        <f t="shared" si="12"/>
        <v/>
      </c>
      <c r="E51" s="317"/>
      <c r="F51" s="317"/>
      <c r="G51" s="315"/>
      <c r="H51" s="325"/>
      <c r="I51" s="319" t="str">
        <f>IF(ISBLANK(C51),"",IF(AND(AE51&gt;=5,Resultate!$Q38=3),Daten!$A$30,IF(AE51&gt;=3,IF(Resultate!$Q38=3,Daten!$A$29,Daten!$A$32),IF(AE51&lt;1,"",IF(Resultate!$Q38=3,Daten!$A$28,Daten!$A$31)))))</f>
        <v/>
      </c>
      <c r="J51" s="324"/>
      <c r="K51" s="324"/>
      <c r="L51" s="324"/>
      <c r="M51" s="324"/>
      <c r="N51" s="324"/>
      <c r="O51" s="321">
        <f t="shared" si="1"/>
        <v>0</v>
      </c>
      <c r="P51" s="324"/>
      <c r="Q51" s="322">
        <f t="shared" si="2"/>
        <v>0</v>
      </c>
      <c r="T51" s="255">
        <f>Resultate!P38</f>
        <v>1</v>
      </c>
      <c r="U51" s="255"/>
      <c r="V51" s="323" t="str">
        <f t="shared" si="11"/>
        <v/>
      </c>
      <c r="W51" s="323" t="str">
        <f t="shared" si="3"/>
        <v/>
      </c>
      <c r="X51" s="255" t="str">
        <f t="shared" si="4"/>
        <v>1</v>
      </c>
      <c r="Y51" s="255">
        <f>IF(ISNA(VLOOKUP(X51,Daten!$N$3:$O$37,2,FALSE)),101,VLOOKUP(X51,Daten!$N$3:$O$37,2,FALSE))</f>
        <v>101</v>
      </c>
      <c r="Z51" s="255">
        <f t="shared" si="5"/>
        <v>0</v>
      </c>
      <c r="AA51" s="255">
        <f t="shared" si="6"/>
        <v>0</v>
      </c>
      <c r="AB51" s="255">
        <f t="shared" si="7"/>
        <v>0</v>
      </c>
      <c r="AC51" s="255">
        <f t="shared" si="8"/>
        <v>0</v>
      </c>
      <c r="AD51" s="255">
        <f t="shared" si="9"/>
        <v>0</v>
      </c>
      <c r="AE51" s="255">
        <f t="shared" si="10"/>
        <v>0</v>
      </c>
    </row>
    <row r="52" spans="1:31" ht="18.75" customHeight="1" x14ac:dyDescent="0.35">
      <c r="A52" s="313">
        <v>25</v>
      </c>
      <c r="B52" s="317"/>
      <c r="C52" s="315"/>
      <c r="D52" s="316" t="str">
        <f t="shared" si="12"/>
        <v/>
      </c>
      <c r="E52" s="317"/>
      <c r="F52" s="317"/>
      <c r="G52" s="315"/>
      <c r="H52" s="325"/>
      <c r="I52" s="319" t="str">
        <f>IF(ISBLANK(C52),"",IF(AND(AE52&gt;=5,Resultate!$Q39=3),Daten!$A$30,IF(AE52&gt;=3,IF(Resultate!$Q39=3,Daten!$A$29,Daten!$A$32),IF(AE52&lt;1,"",IF(Resultate!$Q39=3,Daten!$A$28,Daten!$A$31)))))</f>
        <v/>
      </c>
      <c r="J52" s="324"/>
      <c r="K52" s="324"/>
      <c r="L52" s="324"/>
      <c r="M52" s="324"/>
      <c r="N52" s="324"/>
      <c r="O52" s="321">
        <f t="shared" si="1"/>
        <v>0</v>
      </c>
      <c r="P52" s="324"/>
      <c r="Q52" s="322">
        <f t="shared" si="2"/>
        <v>0</v>
      </c>
      <c r="T52" s="255">
        <f>Resultate!P39</f>
        <v>1</v>
      </c>
      <c r="U52" s="255"/>
      <c r="V52" s="323" t="str">
        <f t="shared" si="11"/>
        <v/>
      </c>
      <c r="W52" s="323" t="str">
        <f t="shared" si="3"/>
        <v/>
      </c>
      <c r="X52" s="255" t="str">
        <f t="shared" si="4"/>
        <v>1</v>
      </c>
      <c r="Y52" s="255">
        <f>IF(ISNA(VLOOKUP(X52,Daten!$N$3:$O$37,2,FALSE)),101,VLOOKUP(X52,Daten!$N$3:$O$37,2,FALSE))</f>
        <v>101</v>
      </c>
      <c r="Z52" s="255">
        <f t="shared" si="5"/>
        <v>0</v>
      </c>
      <c r="AA52" s="255">
        <f t="shared" si="6"/>
        <v>0</v>
      </c>
      <c r="AB52" s="255">
        <f t="shared" si="7"/>
        <v>0</v>
      </c>
      <c r="AC52" s="255">
        <f t="shared" si="8"/>
        <v>0</v>
      </c>
      <c r="AD52" s="255">
        <f t="shared" si="9"/>
        <v>0</v>
      </c>
      <c r="AE52" s="255">
        <f t="shared" si="10"/>
        <v>0</v>
      </c>
    </row>
    <row r="53" spans="1:31" ht="18.75" customHeight="1" x14ac:dyDescent="0.35">
      <c r="A53" s="313">
        <v>26</v>
      </c>
      <c r="B53" s="317"/>
      <c r="C53" s="315"/>
      <c r="D53" s="316" t="str">
        <f t="shared" ref="D53:D77" si="13">W53</f>
        <v/>
      </c>
      <c r="E53" s="317"/>
      <c r="F53" s="317"/>
      <c r="G53" s="315"/>
      <c r="H53" s="325"/>
      <c r="I53" s="319" t="str">
        <f>IF(ISBLANK(C53),"",IF(AND(AE53&gt;=5,Resultate!$Q40=3),Daten!$A$30,IF(AE53&gt;=3,IF(Resultate!$Q40=3,Daten!$A$29,Daten!$A$32),IF(AE53&lt;1,"",IF(Resultate!$Q40=3,Daten!$A$28,Daten!$A$31)))))</f>
        <v/>
      </c>
      <c r="J53" s="324"/>
      <c r="K53" s="324"/>
      <c r="L53" s="324"/>
      <c r="M53" s="324"/>
      <c r="N53" s="324"/>
      <c r="O53" s="321">
        <f t="shared" si="1"/>
        <v>0</v>
      </c>
      <c r="P53" s="324"/>
      <c r="Q53" s="322">
        <f t="shared" ref="Q53:Q77" si="14">O53+P53</f>
        <v>0</v>
      </c>
      <c r="T53" s="255">
        <f>Resultate!P40</f>
        <v>1</v>
      </c>
      <c r="U53" s="255"/>
      <c r="V53" s="323" t="str">
        <f t="shared" si="11"/>
        <v/>
      </c>
      <c r="W53" s="323" t="str">
        <f t="shared" si="3"/>
        <v/>
      </c>
      <c r="X53" s="255" t="str">
        <f t="shared" si="4"/>
        <v>1</v>
      </c>
      <c r="Y53" s="255">
        <f>IF(ISNA(VLOOKUP(X53,Daten!$N$3:$O$37,2,FALSE)),101,VLOOKUP(X53,Daten!$N$3:$O$37,2,FALSE))</f>
        <v>101</v>
      </c>
      <c r="Z53" s="255">
        <f t="shared" si="5"/>
        <v>0</v>
      </c>
      <c r="AA53" s="255">
        <f t="shared" si="6"/>
        <v>0</v>
      </c>
      <c r="AB53" s="255">
        <f t="shared" si="7"/>
        <v>0</v>
      </c>
      <c r="AC53" s="255">
        <f t="shared" si="8"/>
        <v>0</v>
      </c>
      <c r="AD53" s="255">
        <f t="shared" si="9"/>
        <v>0</v>
      </c>
      <c r="AE53" s="255">
        <f t="shared" si="10"/>
        <v>0</v>
      </c>
    </row>
    <row r="54" spans="1:31" ht="18.75" customHeight="1" x14ac:dyDescent="0.35">
      <c r="A54" s="313">
        <v>27</v>
      </c>
      <c r="B54" s="317"/>
      <c r="C54" s="315"/>
      <c r="D54" s="316" t="str">
        <f t="shared" si="13"/>
        <v/>
      </c>
      <c r="E54" s="317"/>
      <c r="F54" s="317"/>
      <c r="G54" s="315"/>
      <c r="H54" s="325"/>
      <c r="I54" s="319" t="str">
        <f>IF(ISBLANK(C54),"",IF(AND(AE54&gt;=5,Resultate!$Q41=3),Daten!$A$30,IF(AE54&gt;=3,IF(Resultate!$Q41=3,Daten!$A$29,Daten!$A$32),IF(AE54&lt;1,"",IF(Resultate!$Q41=3,Daten!$A$28,Daten!$A$31)))))</f>
        <v/>
      </c>
      <c r="J54" s="324"/>
      <c r="K54" s="324"/>
      <c r="L54" s="324"/>
      <c r="M54" s="324"/>
      <c r="N54" s="324"/>
      <c r="O54" s="321">
        <f t="shared" si="1"/>
        <v>0</v>
      </c>
      <c r="P54" s="324"/>
      <c r="Q54" s="322">
        <f t="shared" si="14"/>
        <v>0</v>
      </c>
      <c r="T54" s="255">
        <f>Resultate!P41</f>
        <v>1</v>
      </c>
      <c r="U54" s="255"/>
      <c r="V54" s="323" t="str">
        <f t="shared" si="11"/>
        <v/>
      </c>
      <c r="W54" s="323" t="str">
        <f t="shared" si="3"/>
        <v/>
      </c>
      <c r="X54" s="255" t="str">
        <f t="shared" si="4"/>
        <v>1</v>
      </c>
      <c r="Y54" s="255">
        <f>IF(ISNA(VLOOKUP(X54,Daten!$N$3:$O$37,2,FALSE)),101,VLOOKUP(X54,Daten!$N$3:$O$37,2,FALSE))</f>
        <v>101</v>
      </c>
      <c r="Z54" s="255">
        <f t="shared" si="5"/>
        <v>0</v>
      </c>
      <c r="AA54" s="255">
        <f t="shared" si="6"/>
        <v>0</v>
      </c>
      <c r="AB54" s="255">
        <f t="shared" si="7"/>
        <v>0</v>
      </c>
      <c r="AC54" s="255">
        <f t="shared" si="8"/>
        <v>0</v>
      </c>
      <c r="AD54" s="255">
        <f t="shared" si="9"/>
        <v>0</v>
      </c>
      <c r="AE54" s="255">
        <f t="shared" si="10"/>
        <v>0</v>
      </c>
    </row>
    <row r="55" spans="1:31" ht="18.75" customHeight="1" x14ac:dyDescent="0.35">
      <c r="A55" s="313">
        <v>28</v>
      </c>
      <c r="B55" s="317"/>
      <c r="C55" s="315"/>
      <c r="D55" s="316" t="str">
        <f t="shared" si="13"/>
        <v/>
      </c>
      <c r="E55" s="317"/>
      <c r="F55" s="317"/>
      <c r="G55" s="315"/>
      <c r="H55" s="325"/>
      <c r="I55" s="319" t="str">
        <f>IF(ISBLANK(C55),"",IF(AND(AE55&gt;=5,Resultate!$Q42=3),Daten!$A$30,IF(AE55&gt;=3,IF(Resultate!$Q42=3,Daten!$A$29,Daten!$A$32),IF(AE55&lt;1,"",IF(Resultate!$Q42=3,Daten!$A$28,Daten!$A$31)))))</f>
        <v/>
      </c>
      <c r="J55" s="324"/>
      <c r="K55" s="324"/>
      <c r="L55" s="324"/>
      <c r="M55" s="324"/>
      <c r="N55" s="324"/>
      <c r="O55" s="321">
        <f t="shared" si="1"/>
        <v>0</v>
      </c>
      <c r="P55" s="324"/>
      <c r="Q55" s="322">
        <f t="shared" si="14"/>
        <v>0</v>
      </c>
      <c r="T55" s="255">
        <f>Resultate!P42</f>
        <v>1</v>
      </c>
      <c r="U55" s="255"/>
      <c r="V55" s="323" t="str">
        <f t="shared" si="11"/>
        <v/>
      </c>
      <c r="W55" s="323" t="str">
        <f t="shared" si="3"/>
        <v/>
      </c>
      <c r="X55" s="255" t="str">
        <f t="shared" si="4"/>
        <v>1</v>
      </c>
      <c r="Y55" s="255">
        <f>IF(ISNA(VLOOKUP(X55,Daten!$N$3:$O$37,2,FALSE)),101,VLOOKUP(X55,Daten!$N$3:$O$37,2,FALSE))</f>
        <v>101</v>
      </c>
      <c r="Z55" s="255">
        <f t="shared" si="5"/>
        <v>0</v>
      </c>
      <c r="AA55" s="255">
        <f t="shared" si="6"/>
        <v>0</v>
      </c>
      <c r="AB55" s="255">
        <f t="shared" si="7"/>
        <v>0</v>
      </c>
      <c r="AC55" s="255">
        <f t="shared" si="8"/>
        <v>0</v>
      </c>
      <c r="AD55" s="255">
        <f t="shared" si="9"/>
        <v>0</v>
      </c>
      <c r="AE55" s="255">
        <f t="shared" si="10"/>
        <v>0</v>
      </c>
    </row>
    <row r="56" spans="1:31" ht="18.75" customHeight="1" x14ac:dyDescent="0.35">
      <c r="A56" s="313">
        <v>29</v>
      </c>
      <c r="B56" s="317"/>
      <c r="C56" s="315"/>
      <c r="D56" s="316" t="str">
        <f t="shared" si="13"/>
        <v/>
      </c>
      <c r="E56" s="317"/>
      <c r="F56" s="317"/>
      <c r="G56" s="315"/>
      <c r="H56" s="325"/>
      <c r="I56" s="319" t="str">
        <f>IF(ISBLANK(C56),"",IF(AND(AE56&gt;=5,Resultate!$Q43=3),Daten!$A$30,IF(AE56&gt;=3,IF(Resultate!$Q43=3,Daten!$A$29,Daten!$A$32),IF(AE56&lt;1,"",IF(Resultate!$Q43=3,Daten!$A$28,Daten!$A$31)))))</f>
        <v/>
      </c>
      <c r="J56" s="324"/>
      <c r="K56" s="324"/>
      <c r="L56" s="324"/>
      <c r="M56" s="324"/>
      <c r="N56" s="324"/>
      <c r="O56" s="321">
        <f t="shared" si="1"/>
        <v>0</v>
      </c>
      <c r="P56" s="324"/>
      <c r="Q56" s="322">
        <f t="shared" si="14"/>
        <v>0</v>
      </c>
      <c r="T56" s="255">
        <f>Resultate!P43</f>
        <v>1</v>
      </c>
      <c r="U56" s="255"/>
      <c r="V56" s="323" t="str">
        <f t="shared" si="11"/>
        <v/>
      </c>
      <c r="W56" s="323" t="str">
        <f t="shared" si="3"/>
        <v/>
      </c>
      <c r="X56" s="255" t="str">
        <f t="shared" si="4"/>
        <v>1</v>
      </c>
      <c r="Y56" s="255">
        <f>IF(ISNA(VLOOKUP(X56,Daten!$N$3:$O$37,2,FALSE)),101,VLOOKUP(X56,Daten!$N$3:$O$37,2,FALSE))</f>
        <v>101</v>
      </c>
      <c r="Z56" s="255">
        <f t="shared" si="5"/>
        <v>0</v>
      </c>
      <c r="AA56" s="255">
        <f t="shared" si="6"/>
        <v>0</v>
      </c>
      <c r="AB56" s="255">
        <f t="shared" si="7"/>
        <v>0</v>
      </c>
      <c r="AC56" s="255">
        <f t="shared" si="8"/>
        <v>0</v>
      </c>
      <c r="AD56" s="255">
        <f t="shared" si="9"/>
        <v>0</v>
      </c>
      <c r="AE56" s="255">
        <f t="shared" si="10"/>
        <v>0</v>
      </c>
    </row>
    <row r="57" spans="1:31" ht="18.75" customHeight="1" x14ac:dyDescent="0.35">
      <c r="A57" s="313">
        <v>30</v>
      </c>
      <c r="B57" s="317"/>
      <c r="C57" s="315"/>
      <c r="D57" s="316" t="str">
        <f t="shared" si="13"/>
        <v/>
      </c>
      <c r="E57" s="317"/>
      <c r="F57" s="317"/>
      <c r="G57" s="315"/>
      <c r="H57" s="325"/>
      <c r="I57" s="319" t="str">
        <f>IF(ISBLANK(C57),"",IF(AND(AE57&gt;=5,Resultate!$Q44=3),Daten!$A$30,IF(AE57&gt;=3,IF(Resultate!$Q44=3,Daten!$A$29,Daten!$A$32),IF(AE57&lt;1,"",IF(Resultate!$Q44=3,Daten!$A$28,Daten!$A$31)))))</f>
        <v/>
      </c>
      <c r="J57" s="324"/>
      <c r="K57" s="324"/>
      <c r="L57" s="324"/>
      <c r="M57" s="324"/>
      <c r="N57" s="324"/>
      <c r="O57" s="321">
        <f t="shared" si="1"/>
        <v>0</v>
      </c>
      <c r="P57" s="324"/>
      <c r="Q57" s="322">
        <f t="shared" si="14"/>
        <v>0</v>
      </c>
      <c r="T57" s="255">
        <f>Resultate!P44</f>
        <v>1</v>
      </c>
      <c r="U57" s="255"/>
      <c r="V57" s="323" t="str">
        <f t="shared" si="11"/>
        <v/>
      </c>
      <c r="W57" s="323" t="str">
        <f t="shared" si="3"/>
        <v/>
      </c>
      <c r="X57" s="255" t="str">
        <f t="shared" si="4"/>
        <v>1</v>
      </c>
      <c r="Y57" s="255">
        <f>IF(ISNA(VLOOKUP(X57,Daten!$N$3:$O$37,2,FALSE)),101,VLOOKUP(X57,Daten!$N$3:$O$37,2,FALSE))</f>
        <v>101</v>
      </c>
      <c r="Z57" s="255">
        <f t="shared" si="5"/>
        <v>0</v>
      </c>
      <c r="AA57" s="255">
        <f t="shared" si="6"/>
        <v>0</v>
      </c>
      <c r="AB57" s="255">
        <f t="shared" si="7"/>
        <v>0</v>
      </c>
      <c r="AC57" s="255">
        <f t="shared" si="8"/>
        <v>0</v>
      </c>
      <c r="AD57" s="255">
        <f t="shared" si="9"/>
        <v>0</v>
      </c>
      <c r="AE57" s="255">
        <f t="shared" si="10"/>
        <v>0</v>
      </c>
    </row>
    <row r="58" spans="1:31" ht="18.75" customHeight="1" x14ac:dyDescent="0.35">
      <c r="A58" s="313">
        <v>31</v>
      </c>
      <c r="B58" s="317"/>
      <c r="C58" s="315"/>
      <c r="D58" s="316" t="str">
        <f t="shared" si="13"/>
        <v/>
      </c>
      <c r="E58" s="317"/>
      <c r="F58" s="317"/>
      <c r="G58" s="315"/>
      <c r="H58" s="325"/>
      <c r="I58" s="319" t="str">
        <f>IF(ISBLANK(C58),"",IF(AND(AE58&gt;=5,Resultate!$Q45=3),Daten!$A$30,IF(AE58&gt;=3,IF(Resultate!$Q45=3,Daten!$A$29,Daten!$A$32),IF(AE58&lt;1,"",IF(Resultate!$Q45=3,Daten!$A$28,Daten!$A$31)))))</f>
        <v/>
      </c>
      <c r="J58" s="324"/>
      <c r="K58" s="324"/>
      <c r="L58" s="324"/>
      <c r="M58" s="324"/>
      <c r="N58" s="324"/>
      <c r="O58" s="321">
        <f t="shared" si="1"/>
        <v>0</v>
      </c>
      <c r="P58" s="324"/>
      <c r="Q58" s="322">
        <f t="shared" si="14"/>
        <v>0</v>
      </c>
      <c r="T58" s="255">
        <f>Resultate!P45</f>
        <v>1</v>
      </c>
      <c r="U58" s="255"/>
      <c r="V58" s="323" t="str">
        <f t="shared" si="11"/>
        <v/>
      </c>
      <c r="W58" s="323" t="str">
        <f t="shared" si="3"/>
        <v/>
      </c>
      <c r="X58" s="255" t="str">
        <f t="shared" si="4"/>
        <v>1</v>
      </c>
      <c r="Y58" s="255">
        <f>IF(ISNA(VLOOKUP(X58,Daten!$N$3:$O$37,2,FALSE)),101,VLOOKUP(X58,Daten!$N$3:$O$37,2,FALSE))</f>
        <v>101</v>
      </c>
      <c r="Z58" s="255">
        <f t="shared" si="5"/>
        <v>0</v>
      </c>
      <c r="AA58" s="255">
        <f t="shared" si="6"/>
        <v>0</v>
      </c>
      <c r="AB58" s="255">
        <f t="shared" si="7"/>
        <v>0</v>
      </c>
      <c r="AC58" s="255">
        <f t="shared" si="8"/>
        <v>0</v>
      </c>
      <c r="AD58" s="255">
        <f t="shared" si="9"/>
        <v>0</v>
      </c>
      <c r="AE58" s="255">
        <f t="shared" si="10"/>
        <v>0</v>
      </c>
    </row>
    <row r="59" spans="1:31" ht="18.75" customHeight="1" x14ac:dyDescent="0.35">
      <c r="A59" s="313">
        <v>32</v>
      </c>
      <c r="B59" s="317"/>
      <c r="C59" s="315"/>
      <c r="D59" s="316" t="str">
        <f t="shared" si="13"/>
        <v/>
      </c>
      <c r="E59" s="317"/>
      <c r="F59" s="317"/>
      <c r="G59" s="315"/>
      <c r="H59" s="325"/>
      <c r="I59" s="319" t="str">
        <f>IF(ISBLANK(C59),"",IF(AND(AE59&gt;=5,Resultate!$Q46=3),Daten!$A$30,IF(AE59&gt;=3,IF(Resultate!$Q46=3,Daten!$A$29,Daten!$A$32),IF(AE59&lt;1,"",IF(Resultate!$Q46=3,Daten!$A$28,Daten!$A$31)))))</f>
        <v/>
      </c>
      <c r="J59" s="324"/>
      <c r="K59" s="324"/>
      <c r="L59" s="324"/>
      <c r="M59" s="324"/>
      <c r="N59" s="324"/>
      <c r="O59" s="321">
        <f t="shared" si="1"/>
        <v>0</v>
      </c>
      <c r="P59" s="324"/>
      <c r="Q59" s="322">
        <f t="shared" si="14"/>
        <v>0</v>
      </c>
      <c r="T59" s="255">
        <f>Resultate!P46</f>
        <v>1</v>
      </c>
      <c r="U59" s="255"/>
      <c r="V59" s="323" t="str">
        <f t="shared" si="11"/>
        <v/>
      </c>
      <c r="W59" s="323" t="str">
        <f t="shared" si="3"/>
        <v/>
      </c>
      <c r="X59" s="255" t="str">
        <f t="shared" si="4"/>
        <v>1</v>
      </c>
      <c r="Y59" s="255">
        <f>IF(ISNA(VLOOKUP(X59,Daten!$N$3:$O$37,2,FALSE)),101,VLOOKUP(X59,Daten!$N$3:$O$37,2,FALSE))</f>
        <v>101</v>
      </c>
      <c r="Z59" s="255">
        <f t="shared" si="5"/>
        <v>0</v>
      </c>
      <c r="AA59" s="255">
        <f t="shared" si="6"/>
        <v>0</v>
      </c>
      <c r="AB59" s="255">
        <f t="shared" si="7"/>
        <v>0</v>
      </c>
      <c r="AC59" s="255">
        <f t="shared" si="8"/>
        <v>0</v>
      </c>
      <c r="AD59" s="255">
        <f t="shared" si="9"/>
        <v>0</v>
      </c>
      <c r="AE59" s="255">
        <f t="shared" si="10"/>
        <v>0</v>
      </c>
    </row>
    <row r="60" spans="1:31" ht="18.75" customHeight="1" x14ac:dyDescent="0.35">
      <c r="A60" s="313">
        <v>33</v>
      </c>
      <c r="B60" s="317"/>
      <c r="C60" s="315"/>
      <c r="D60" s="316" t="str">
        <f t="shared" si="13"/>
        <v/>
      </c>
      <c r="E60" s="317"/>
      <c r="F60" s="317"/>
      <c r="G60" s="315"/>
      <c r="H60" s="325"/>
      <c r="I60" s="319" t="str">
        <f>IF(ISBLANK(C60),"",IF(AND(AE60&gt;=5,Resultate!$Q47=3),Daten!$A$30,IF(AE60&gt;=3,IF(Resultate!$Q47=3,Daten!$A$29,Daten!$A$32),IF(AE60&lt;1,"",IF(Resultate!$Q47=3,Daten!$A$28,Daten!$A$31)))))</f>
        <v/>
      </c>
      <c r="J60" s="324"/>
      <c r="K60" s="324"/>
      <c r="L60" s="324"/>
      <c r="M60" s="324"/>
      <c r="N60" s="324"/>
      <c r="O60" s="321">
        <f t="shared" si="1"/>
        <v>0</v>
      </c>
      <c r="P60" s="324"/>
      <c r="Q60" s="322">
        <f t="shared" si="14"/>
        <v>0</v>
      </c>
      <c r="T60" s="255">
        <f>Resultate!P47</f>
        <v>1</v>
      </c>
      <c r="U60" s="255"/>
      <c r="V60" s="323" t="str">
        <f t="shared" si="11"/>
        <v/>
      </c>
      <c r="W60" s="323" t="str">
        <f t="shared" si="3"/>
        <v/>
      </c>
      <c r="X60" s="255" t="str">
        <f t="shared" si="4"/>
        <v>1</v>
      </c>
      <c r="Y60" s="255">
        <f>IF(ISNA(VLOOKUP(X60,Daten!$N$3:$O$37,2,FALSE)),101,VLOOKUP(X60,Daten!$N$3:$O$37,2,FALSE))</f>
        <v>101</v>
      </c>
      <c r="Z60" s="255">
        <f t="shared" si="5"/>
        <v>0</v>
      </c>
      <c r="AA60" s="255">
        <f t="shared" si="6"/>
        <v>0</v>
      </c>
      <c r="AB60" s="255">
        <f t="shared" si="7"/>
        <v>0</v>
      </c>
      <c r="AC60" s="255">
        <f t="shared" si="8"/>
        <v>0</v>
      </c>
      <c r="AD60" s="255">
        <f t="shared" si="9"/>
        <v>0</v>
      </c>
      <c r="AE60" s="255">
        <f t="shared" si="10"/>
        <v>0</v>
      </c>
    </row>
    <row r="61" spans="1:31" ht="18.75" customHeight="1" x14ac:dyDescent="0.35">
      <c r="A61" s="313">
        <v>34</v>
      </c>
      <c r="B61" s="317"/>
      <c r="C61" s="315"/>
      <c r="D61" s="316" t="str">
        <f t="shared" si="13"/>
        <v/>
      </c>
      <c r="E61" s="317"/>
      <c r="F61" s="317"/>
      <c r="G61" s="315"/>
      <c r="H61" s="325"/>
      <c r="I61" s="319" t="str">
        <f>IF(ISBLANK(C61),"",IF(AND(AE61&gt;=5,Resultate!$Q48=3),Daten!$A$30,IF(AE61&gt;=3,IF(Resultate!$Q48=3,Daten!$A$29,Daten!$A$32),IF(AE61&lt;1,"",IF(Resultate!$Q48=3,Daten!$A$28,Daten!$A$31)))))</f>
        <v/>
      </c>
      <c r="J61" s="324"/>
      <c r="K61" s="324"/>
      <c r="L61" s="324"/>
      <c r="M61" s="324"/>
      <c r="N61" s="324"/>
      <c r="O61" s="321">
        <f t="shared" si="1"/>
        <v>0</v>
      </c>
      <c r="P61" s="324"/>
      <c r="Q61" s="322">
        <f t="shared" si="14"/>
        <v>0</v>
      </c>
      <c r="T61" s="255">
        <f>Resultate!P48</f>
        <v>1</v>
      </c>
      <c r="U61" s="255"/>
      <c r="V61" s="323" t="str">
        <f t="shared" si="11"/>
        <v/>
      </c>
      <c r="W61" s="323" t="str">
        <f t="shared" si="3"/>
        <v/>
      </c>
      <c r="X61" s="255" t="str">
        <f t="shared" si="4"/>
        <v>1</v>
      </c>
      <c r="Y61" s="255">
        <f>IF(ISNA(VLOOKUP(X61,Daten!$N$3:$O$37,2,FALSE)),101,VLOOKUP(X61,Daten!$N$3:$O$37,2,FALSE))</f>
        <v>101</v>
      </c>
      <c r="Z61" s="255">
        <f t="shared" si="5"/>
        <v>0</v>
      </c>
      <c r="AA61" s="255">
        <f t="shared" si="6"/>
        <v>0</v>
      </c>
      <c r="AB61" s="255">
        <f t="shared" si="7"/>
        <v>0</v>
      </c>
      <c r="AC61" s="255">
        <f t="shared" si="8"/>
        <v>0</v>
      </c>
      <c r="AD61" s="255">
        <f t="shared" si="9"/>
        <v>0</v>
      </c>
      <c r="AE61" s="255">
        <f t="shared" si="10"/>
        <v>0</v>
      </c>
    </row>
    <row r="62" spans="1:31" ht="18.75" customHeight="1" x14ac:dyDescent="0.35">
      <c r="A62" s="313">
        <v>35</v>
      </c>
      <c r="B62" s="317"/>
      <c r="C62" s="315"/>
      <c r="D62" s="316" t="str">
        <f t="shared" si="13"/>
        <v/>
      </c>
      <c r="E62" s="317"/>
      <c r="F62" s="317"/>
      <c r="G62" s="315"/>
      <c r="H62" s="325"/>
      <c r="I62" s="319" t="str">
        <f>IF(ISBLANK(C62),"",IF(AND(AE62&gt;=5,Resultate!$Q49=3),Daten!$A$30,IF(AE62&gt;=3,IF(Resultate!$Q49=3,Daten!$A$29,Daten!$A$32),IF(AE62&lt;1,"",IF(Resultate!$Q49=3,Daten!$A$28,Daten!$A$31)))))</f>
        <v/>
      </c>
      <c r="J62" s="324"/>
      <c r="K62" s="324"/>
      <c r="L62" s="324"/>
      <c r="M62" s="324"/>
      <c r="N62" s="324"/>
      <c r="O62" s="321">
        <f t="shared" si="1"/>
        <v>0</v>
      </c>
      <c r="P62" s="324"/>
      <c r="Q62" s="322">
        <f t="shared" si="14"/>
        <v>0</v>
      </c>
      <c r="T62" s="255">
        <f>Resultate!P49</f>
        <v>1</v>
      </c>
      <c r="U62" s="255"/>
      <c r="V62" s="323" t="str">
        <f t="shared" ref="V62:V77" si="15">IF(ISBLANK(C62),"",IF(C62&gt;=0,IF($C$9-C62-1900&gt;100,$C$9-C62-2000,$C$9-C62-1900),""))</f>
        <v/>
      </c>
      <c r="W62" s="323" t="str">
        <f t="shared" si="3"/>
        <v/>
      </c>
      <c r="X62" s="255" t="str">
        <f t="shared" ref="X62:X77" si="16">T62&amp;W62</f>
        <v>1</v>
      </c>
      <c r="Y62" s="255">
        <f>IF(ISNA(VLOOKUP(X62,Daten!$N$3:$O$37,2,FALSE)),101,VLOOKUP(X62,Daten!$N$3:$O$37,2,FALSE))</f>
        <v>101</v>
      </c>
      <c r="Z62" s="255">
        <f t="shared" ref="Z62:Z77" si="17">IF(J62&gt;=Y62,1,0)</f>
        <v>0</v>
      </c>
      <c r="AA62" s="255">
        <f t="shared" ref="AA62:AA77" si="18">IF(K62&gt;=Y62,1,0)</f>
        <v>0</v>
      </c>
      <c r="AB62" s="255">
        <f t="shared" ref="AB62:AB77" si="19">IF(L62&gt;=Y62,1,0)</f>
        <v>0</v>
      </c>
      <c r="AC62" s="255">
        <f t="shared" ref="AC62:AC77" si="20">IF(M62&gt;=Y62,1,0)</f>
        <v>0</v>
      </c>
      <c r="AD62" s="255">
        <f t="shared" ref="AD62:AD77" si="21">IF(N62&gt;=Y62,1,0)</f>
        <v>0</v>
      </c>
      <c r="AE62" s="255">
        <f t="shared" ref="AE62:AE77" si="22">SUM(Z62:AD62)</f>
        <v>0</v>
      </c>
    </row>
    <row r="63" spans="1:31" ht="18.75" customHeight="1" x14ac:dyDescent="0.35">
      <c r="A63" s="313">
        <v>36</v>
      </c>
      <c r="B63" s="317"/>
      <c r="C63" s="315"/>
      <c r="D63" s="316" t="str">
        <f t="shared" si="13"/>
        <v/>
      </c>
      <c r="E63" s="317"/>
      <c r="F63" s="317"/>
      <c r="G63" s="315"/>
      <c r="H63" s="325"/>
      <c r="I63" s="319" t="str">
        <f>IF(ISBLANK(C63),"",IF(AND(AE63&gt;=5,Resultate!$Q50=3),Daten!$A$30,IF(AE63&gt;=3,IF(Resultate!$Q50=3,Daten!$A$29,Daten!$A$32),IF(AE63&lt;1,"",IF(Resultate!$Q50=3,Daten!$A$28,Daten!$A$31)))))</f>
        <v/>
      </c>
      <c r="J63" s="324"/>
      <c r="K63" s="324"/>
      <c r="L63" s="324"/>
      <c r="M63" s="324"/>
      <c r="N63" s="324"/>
      <c r="O63" s="321">
        <f>IF(B63&lt;&gt;"",1,0)</f>
        <v>0</v>
      </c>
      <c r="P63" s="324"/>
      <c r="Q63" s="322">
        <f t="shared" si="14"/>
        <v>0</v>
      </c>
      <c r="T63" s="255">
        <f>Resultate!P50</f>
        <v>1</v>
      </c>
      <c r="U63" s="255"/>
      <c r="V63" s="323" t="str">
        <f t="shared" si="15"/>
        <v/>
      </c>
      <c r="W63" s="323" t="str">
        <f t="shared" si="3"/>
        <v/>
      </c>
      <c r="X63" s="255" t="str">
        <f t="shared" si="16"/>
        <v>1</v>
      </c>
      <c r="Y63" s="255">
        <f>IF(ISNA(VLOOKUP(X63,Daten!$N$3:$O$37,2,FALSE)),101,VLOOKUP(X63,Daten!$N$3:$O$37,2,FALSE))</f>
        <v>101</v>
      </c>
      <c r="Z63" s="255">
        <f t="shared" si="17"/>
        <v>0</v>
      </c>
      <c r="AA63" s="255">
        <f t="shared" si="18"/>
        <v>0</v>
      </c>
      <c r="AB63" s="255">
        <f t="shared" si="19"/>
        <v>0</v>
      </c>
      <c r="AC63" s="255">
        <f t="shared" si="20"/>
        <v>0</v>
      </c>
      <c r="AD63" s="255">
        <f t="shared" si="21"/>
        <v>0</v>
      </c>
      <c r="AE63" s="255">
        <f t="shared" si="22"/>
        <v>0</v>
      </c>
    </row>
    <row r="64" spans="1:31" ht="18.75" customHeight="1" x14ac:dyDescent="0.35">
      <c r="A64" s="313">
        <v>37</v>
      </c>
      <c r="B64" s="317"/>
      <c r="C64" s="315"/>
      <c r="D64" s="316" t="str">
        <f t="shared" si="13"/>
        <v/>
      </c>
      <c r="E64" s="317"/>
      <c r="F64" s="317"/>
      <c r="G64" s="315"/>
      <c r="H64" s="325"/>
      <c r="I64" s="319" t="str">
        <f>IF(ISBLANK(C64),"",IF(AND(AE64&gt;=5,Resultate!$Q51=3),Daten!$A$30,IF(AE64&gt;=3,IF(Resultate!$Q51=3,Daten!$A$29,Daten!$A$32),IF(AE64&lt;1,"",IF(Resultate!$Q51=3,Daten!$A$28,Daten!$A$31)))))</f>
        <v/>
      </c>
      <c r="J64" s="324"/>
      <c r="K64" s="324"/>
      <c r="L64" s="324"/>
      <c r="M64" s="324"/>
      <c r="N64" s="324"/>
      <c r="O64" s="321">
        <f>IF(B64&lt;&gt;"",1,0)</f>
        <v>0</v>
      </c>
      <c r="P64" s="324"/>
      <c r="Q64" s="322">
        <f t="shared" si="14"/>
        <v>0</v>
      </c>
      <c r="T64" s="255">
        <f>Resultate!P51</f>
        <v>1</v>
      </c>
      <c r="U64" s="255"/>
      <c r="V64" s="323" t="str">
        <f t="shared" si="15"/>
        <v/>
      </c>
      <c r="W64" s="323" t="str">
        <f t="shared" si="3"/>
        <v/>
      </c>
      <c r="X64" s="255" t="str">
        <f t="shared" si="16"/>
        <v>1</v>
      </c>
      <c r="Y64" s="255">
        <f>IF(ISNA(VLOOKUP(X64,Daten!$N$3:$O$37,2,FALSE)),101,VLOOKUP(X64,Daten!$N$3:$O$37,2,FALSE))</f>
        <v>101</v>
      </c>
      <c r="Z64" s="255">
        <f t="shared" si="17"/>
        <v>0</v>
      </c>
      <c r="AA64" s="255">
        <f t="shared" si="18"/>
        <v>0</v>
      </c>
      <c r="AB64" s="255">
        <f t="shared" si="19"/>
        <v>0</v>
      </c>
      <c r="AC64" s="255">
        <f t="shared" si="20"/>
        <v>0</v>
      </c>
      <c r="AD64" s="255">
        <f t="shared" si="21"/>
        <v>0</v>
      </c>
      <c r="AE64" s="255">
        <f t="shared" si="22"/>
        <v>0</v>
      </c>
    </row>
    <row r="65" spans="1:34" ht="18.75" customHeight="1" x14ac:dyDescent="0.35">
      <c r="A65" s="313">
        <v>38</v>
      </c>
      <c r="B65" s="317"/>
      <c r="C65" s="315"/>
      <c r="D65" s="316" t="str">
        <f t="shared" si="13"/>
        <v/>
      </c>
      <c r="E65" s="317"/>
      <c r="F65" s="317"/>
      <c r="G65" s="315"/>
      <c r="H65" s="325"/>
      <c r="I65" s="319" t="str">
        <f>IF(ISBLANK(C65),"",IF(AND(AE65&gt;=5,Resultate!$Q62=3),Daten!$A$30,IF(AE65&gt;=3,IF(Resultate!$Q62=3,Daten!$A$29,Daten!$A$32),IF(AE65&lt;1,"",IF(Resultate!$Q62=3,Daten!$A$28,Daten!$A$31)))))</f>
        <v/>
      </c>
      <c r="J65" s="324"/>
      <c r="K65" s="324"/>
      <c r="L65" s="324"/>
      <c r="M65" s="324"/>
      <c r="N65" s="324"/>
      <c r="O65" s="321">
        <f>IF(B65&lt;&gt;"",1,0)</f>
        <v>0</v>
      </c>
      <c r="P65" s="324"/>
      <c r="Q65" s="322">
        <f t="shared" si="14"/>
        <v>0</v>
      </c>
      <c r="T65" s="255">
        <f>Resultate!P52</f>
        <v>1</v>
      </c>
      <c r="U65" s="255"/>
      <c r="V65" s="323" t="str">
        <f t="shared" si="15"/>
        <v/>
      </c>
      <c r="W65" s="323" t="str">
        <f t="shared" si="3"/>
        <v/>
      </c>
      <c r="X65" s="255" t="str">
        <f t="shared" si="16"/>
        <v>1</v>
      </c>
      <c r="Y65" s="255">
        <f>IF(ISNA(VLOOKUP(X65,Daten!$N$3:$O$37,2,FALSE)),101,VLOOKUP(X65,Daten!$N$3:$O$37,2,FALSE))</f>
        <v>101</v>
      </c>
      <c r="Z65" s="255">
        <f t="shared" si="17"/>
        <v>0</v>
      </c>
      <c r="AA65" s="255">
        <f t="shared" si="18"/>
        <v>0</v>
      </c>
      <c r="AB65" s="255">
        <f t="shared" si="19"/>
        <v>0</v>
      </c>
      <c r="AC65" s="255">
        <f t="shared" si="20"/>
        <v>0</v>
      </c>
      <c r="AD65" s="255">
        <f t="shared" si="21"/>
        <v>0</v>
      </c>
      <c r="AE65" s="255">
        <f t="shared" si="22"/>
        <v>0</v>
      </c>
    </row>
    <row r="66" spans="1:34" ht="18.75" customHeight="1" x14ac:dyDescent="0.35">
      <c r="A66" s="313">
        <v>39</v>
      </c>
      <c r="B66" s="317"/>
      <c r="C66" s="315"/>
      <c r="D66" s="316" t="str">
        <f t="shared" si="13"/>
        <v/>
      </c>
      <c r="E66" s="317"/>
      <c r="F66" s="317"/>
      <c r="G66" s="315"/>
      <c r="H66" s="325"/>
      <c r="I66" s="319" t="str">
        <f>IF(ISBLANK(C66),"",IF(AND(AE66&gt;=5,Resultate!$Q63=3),Daten!$A$30,IF(AE66&gt;=3,IF(Resultate!$Q63=3,Daten!$A$29,Daten!$A$32),IF(AE66&lt;1,"",IF(Resultate!$Q63=3,Daten!$A$28,Daten!$A$31)))))</f>
        <v/>
      </c>
      <c r="J66" s="324"/>
      <c r="K66" s="324"/>
      <c r="L66" s="324"/>
      <c r="M66" s="324"/>
      <c r="N66" s="324"/>
      <c r="O66" s="321">
        <f t="shared" ref="O66:O75" si="23">IF(B66&lt;&gt;"",1,0)</f>
        <v>0</v>
      </c>
      <c r="P66" s="324"/>
      <c r="Q66" s="322">
        <f t="shared" ref="Q66:Q75" si="24">O66+P66</f>
        <v>0</v>
      </c>
      <c r="T66" s="255">
        <f>Resultate!P53</f>
        <v>1</v>
      </c>
      <c r="U66" s="255"/>
      <c r="V66" s="323" t="str">
        <f t="shared" si="15"/>
        <v/>
      </c>
      <c r="W66" s="323" t="str">
        <f t="shared" si="3"/>
        <v/>
      </c>
      <c r="X66" s="255" t="str">
        <f t="shared" si="16"/>
        <v>1</v>
      </c>
      <c r="Y66" s="255">
        <f>IF(ISNA(VLOOKUP(X66,Daten!$N$3:$O$37,2,FALSE)),101,VLOOKUP(X66,Daten!$N$3:$O$37,2,FALSE))</f>
        <v>101</v>
      </c>
      <c r="Z66" s="255">
        <f t="shared" si="17"/>
        <v>0</v>
      </c>
      <c r="AA66" s="255">
        <f t="shared" si="18"/>
        <v>0</v>
      </c>
      <c r="AB66" s="255">
        <f t="shared" si="19"/>
        <v>0</v>
      </c>
      <c r="AC66" s="255">
        <f t="shared" si="20"/>
        <v>0</v>
      </c>
      <c r="AD66" s="255">
        <f t="shared" si="21"/>
        <v>0</v>
      </c>
      <c r="AE66" s="255">
        <f t="shared" si="22"/>
        <v>0</v>
      </c>
    </row>
    <row r="67" spans="1:34" ht="18.75" customHeight="1" x14ac:dyDescent="0.35">
      <c r="A67" s="313">
        <v>40</v>
      </c>
      <c r="B67" s="317"/>
      <c r="C67" s="315"/>
      <c r="D67" s="316" t="str">
        <f t="shared" si="13"/>
        <v/>
      </c>
      <c r="E67" s="317"/>
      <c r="F67" s="317"/>
      <c r="G67" s="315"/>
      <c r="H67" s="325"/>
      <c r="I67" s="319" t="str">
        <f>IF(ISBLANK(C67),"",IF(AND(AE67&gt;=5,Resultate!$Q64=3),Daten!$A$30,IF(AE67&gt;=3,IF(Resultate!$Q64=3,Daten!$A$29,Daten!$A$32),IF(AE67&lt;1,"",IF(Resultate!$Q64=3,Daten!$A$28,Daten!$A$31)))))</f>
        <v/>
      </c>
      <c r="J67" s="324"/>
      <c r="K67" s="324"/>
      <c r="L67" s="324"/>
      <c r="M67" s="324"/>
      <c r="N67" s="324"/>
      <c r="O67" s="321">
        <f t="shared" si="23"/>
        <v>0</v>
      </c>
      <c r="P67" s="324"/>
      <c r="Q67" s="322">
        <f t="shared" si="24"/>
        <v>0</v>
      </c>
      <c r="T67" s="255">
        <f>Resultate!P54</f>
        <v>1</v>
      </c>
      <c r="U67" s="255"/>
      <c r="V67" s="323" t="str">
        <f t="shared" si="15"/>
        <v/>
      </c>
      <c r="W67" s="323" t="str">
        <f t="shared" si="3"/>
        <v/>
      </c>
      <c r="X67" s="255" t="str">
        <f t="shared" si="16"/>
        <v>1</v>
      </c>
      <c r="Y67" s="255">
        <f>IF(ISNA(VLOOKUP(X67,Daten!$N$3:$O$37,2,FALSE)),101,VLOOKUP(X67,Daten!$N$3:$O$37,2,FALSE))</f>
        <v>101</v>
      </c>
      <c r="Z67" s="255">
        <f t="shared" si="17"/>
        <v>0</v>
      </c>
      <c r="AA67" s="255">
        <f t="shared" si="18"/>
        <v>0</v>
      </c>
      <c r="AB67" s="255">
        <f t="shared" si="19"/>
        <v>0</v>
      </c>
      <c r="AC67" s="255">
        <f t="shared" si="20"/>
        <v>0</v>
      </c>
      <c r="AD67" s="255">
        <f t="shared" si="21"/>
        <v>0</v>
      </c>
      <c r="AE67" s="255">
        <f t="shared" si="22"/>
        <v>0</v>
      </c>
    </row>
    <row r="68" spans="1:34" ht="18.75" customHeight="1" x14ac:dyDescent="0.35">
      <c r="A68" s="313">
        <v>41</v>
      </c>
      <c r="B68" s="317"/>
      <c r="C68" s="315"/>
      <c r="D68" s="316" t="str">
        <f t="shared" si="13"/>
        <v/>
      </c>
      <c r="E68" s="317"/>
      <c r="F68" s="317"/>
      <c r="G68" s="315"/>
      <c r="H68" s="325"/>
      <c r="I68" s="319" t="str">
        <f>IF(ISBLANK(C68),"",IF(AND(AE68&gt;=5,Resultate!$Q65=3),Daten!$A$30,IF(AE68&gt;=3,IF(Resultate!$Q65=3,Daten!$A$29,Daten!$A$32),IF(AE68&lt;1,"",IF(Resultate!$Q65=3,Daten!$A$28,Daten!$A$31)))))</f>
        <v/>
      </c>
      <c r="J68" s="324"/>
      <c r="K68" s="324"/>
      <c r="L68" s="324"/>
      <c r="M68" s="324"/>
      <c r="N68" s="324"/>
      <c r="O68" s="321">
        <f t="shared" si="23"/>
        <v>0</v>
      </c>
      <c r="P68" s="324"/>
      <c r="Q68" s="322">
        <f t="shared" si="24"/>
        <v>0</v>
      </c>
      <c r="T68" s="255">
        <f>Resultate!P55</f>
        <v>1</v>
      </c>
      <c r="U68" s="255"/>
      <c r="V68" s="323" t="str">
        <f t="shared" si="15"/>
        <v/>
      </c>
      <c r="W68" s="323" t="str">
        <f t="shared" si="3"/>
        <v/>
      </c>
      <c r="X68" s="255" t="str">
        <f t="shared" si="16"/>
        <v>1</v>
      </c>
      <c r="Y68" s="255">
        <f>IF(ISNA(VLOOKUP(X68,Daten!$N$3:$O$37,2,FALSE)),101,VLOOKUP(X68,Daten!$N$3:$O$37,2,FALSE))</f>
        <v>101</v>
      </c>
      <c r="Z68" s="255">
        <f t="shared" si="17"/>
        <v>0</v>
      </c>
      <c r="AA68" s="255">
        <f t="shared" si="18"/>
        <v>0</v>
      </c>
      <c r="AB68" s="255">
        <f t="shared" si="19"/>
        <v>0</v>
      </c>
      <c r="AC68" s="255">
        <f t="shared" si="20"/>
        <v>0</v>
      </c>
      <c r="AD68" s="255">
        <f t="shared" si="21"/>
        <v>0</v>
      </c>
      <c r="AE68" s="255">
        <f t="shared" si="22"/>
        <v>0</v>
      </c>
    </row>
    <row r="69" spans="1:34" ht="18.75" customHeight="1" x14ac:dyDescent="0.35">
      <c r="A69" s="313">
        <v>42</v>
      </c>
      <c r="B69" s="317"/>
      <c r="C69" s="315"/>
      <c r="D69" s="316" t="str">
        <f t="shared" si="13"/>
        <v/>
      </c>
      <c r="E69" s="317"/>
      <c r="F69" s="317"/>
      <c r="G69" s="315"/>
      <c r="H69" s="325"/>
      <c r="I69" s="319" t="str">
        <f>IF(ISBLANK(C69),"",IF(AND(AE69&gt;=5,Resultate!$Q66=3),Daten!$A$30,IF(AE69&gt;=3,IF(Resultate!$Q66=3,Daten!$A$29,Daten!$A$32),IF(AE69&lt;1,"",IF(Resultate!$Q66=3,Daten!$A$28,Daten!$A$31)))))</f>
        <v/>
      </c>
      <c r="J69" s="324"/>
      <c r="K69" s="324"/>
      <c r="L69" s="324"/>
      <c r="M69" s="324"/>
      <c r="N69" s="324"/>
      <c r="O69" s="321">
        <f t="shared" si="23"/>
        <v>0</v>
      </c>
      <c r="P69" s="324"/>
      <c r="Q69" s="322">
        <f t="shared" si="24"/>
        <v>0</v>
      </c>
      <c r="T69" s="255">
        <f>Resultate!P56</f>
        <v>1</v>
      </c>
      <c r="U69" s="255"/>
      <c r="V69" s="323" t="str">
        <f t="shared" si="15"/>
        <v/>
      </c>
      <c r="W69" s="323" t="str">
        <f t="shared" si="3"/>
        <v/>
      </c>
      <c r="X69" s="255" t="str">
        <f t="shared" si="16"/>
        <v>1</v>
      </c>
      <c r="Y69" s="255">
        <f>IF(ISNA(VLOOKUP(X69,Daten!$N$3:$O$37,2,FALSE)),101,VLOOKUP(X69,Daten!$N$3:$O$37,2,FALSE))</f>
        <v>101</v>
      </c>
      <c r="Z69" s="255">
        <f t="shared" si="17"/>
        <v>0</v>
      </c>
      <c r="AA69" s="255">
        <f t="shared" si="18"/>
        <v>0</v>
      </c>
      <c r="AB69" s="255">
        <f t="shared" si="19"/>
        <v>0</v>
      </c>
      <c r="AC69" s="255">
        <f t="shared" si="20"/>
        <v>0</v>
      </c>
      <c r="AD69" s="255">
        <f t="shared" si="21"/>
        <v>0</v>
      </c>
      <c r="AE69" s="255">
        <f t="shared" si="22"/>
        <v>0</v>
      </c>
    </row>
    <row r="70" spans="1:34" ht="18.75" customHeight="1" x14ac:dyDescent="0.35">
      <c r="A70" s="313">
        <v>43</v>
      </c>
      <c r="B70" s="317"/>
      <c r="C70" s="315"/>
      <c r="D70" s="316" t="str">
        <f t="shared" si="13"/>
        <v/>
      </c>
      <c r="E70" s="317"/>
      <c r="F70" s="317"/>
      <c r="G70" s="315"/>
      <c r="H70" s="325"/>
      <c r="I70" s="319" t="str">
        <f>IF(ISBLANK(C70),"",IF(AND(AE70&gt;=5,Resultate!$Q67=3),Daten!$A$30,IF(AE70&gt;=3,IF(Resultate!$Q67=3,Daten!$A$29,Daten!$A$32),IF(AE70&lt;1,"",IF(Resultate!$Q67=3,Daten!$A$28,Daten!$A$31)))))</f>
        <v/>
      </c>
      <c r="J70" s="324"/>
      <c r="K70" s="324"/>
      <c r="L70" s="324"/>
      <c r="M70" s="324"/>
      <c r="N70" s="324"/>
      <c r="O70" s="321">
        <f t="shared" si="23"/>
        <v>0</v>
      </c>
      <c r="P70" s="324"/>
      <c r="Q70" s="322">
        <f t="shared" si="24"/>
        <v>0</v>
      </c>
      <c r="T70" s="255">
        <f>Resultate!P57</f>
        <v>1</v>
      </c>
      <c r="U70" s="255"/>
      <c r="V70" s="323" t="str">
        <f t="shared" si="15"/>
        <v/>
      </c>
      <c r="W70" s="323" t="str">
        <f t="shared" si="3"/>
        <v/>
      </c>
      <c r="X70" s="255" t="str">
        <f t="shared" si="16"/>
        <v>1</v>
      </c>
      <c r="Y70" s="255">
        <f>IF(ISNA(VLOOKUP(X70,Daten!$N$3:$O$37,2,FALSE)),101,VLOOKUP(X70,Daten!$N$3:$O$37,2,FALSE))</f>
        <v>101</v>
      </c>
      <c r="Z70" s="255">
        <f t="shared" si="17"/>
        <v>0</v>
      </c>
      <c r="AA70" s="255">
        <f t="shared" si="18"/>
        <v>0</v>
      </c>
      <c r="AB70" s="255">
        <f t="shared" si="19"/>
        <v>0</v>
      </c>
      <c r="AC70" s="255">
        <f t="shared" si="20"/>
        <v>0</v>
      </c>
      <c r="AD70" s="255">
        <f t="shared" si="21"/>
        <v>0</v>
      </c>
      <c r="AE70" s="255">
        <f t="shared" si="22"/>
        <v>0</v>
      </c>
    </row>
    <row r="71" spans="1:34" ht="18.75" customHeight="1" x14ac:dyDescent="0.35">
      <c r="A71" s="313">
        <v>44</v>
      </c>
      <c r="B71" s="317"/>
      <c r="C71" s="315"/>
      <c r="D71" s="316" t="str">
        <f t="shared" si="13"/>
        <v/>
      </c>
      <c r="E71" s="317"/>
      <c r="F71" s="317"/>
      <c r="G71" s="315"/>
      <c r="H71" s="325"/>
      <c r="I71" s="319" t="str">
        <f>IF(ISBLANK(C71),"",IF(AND(AE71&gt;=5,Resultate!$Q68=3),Daten!$A$30,IF(AE71&gt;=3,IF(Resultate!$Q68=3,Daten!$A$29,Daten!$A$32),IF(AE71&lt;1,"",IF(Resultate!$Q68=3,Daten!$A$28,Daten!$A$31)))))</f>
        <v/>
      </c>
      <c r="J71" s="324"/>
      <c r="K71" s="324"/>
      <c r="L71" s="324"/>
      <c r="M71" s="324"/>
      <c r="N71" s="324"/>
      <c r="O71" s="321">
        <f t="shared" si="23"/>
        <v>0</v>
      </c>
      <c r="P71" s="324"/>
      <c r="Q71" s="322">
        <f t="shared" si="24"/>
        <v>0</v>
      </c>
      <c r="T71" s="255">
        <f>Resultate!P58</f>
        <v>1</v>
      </c>
      <c r="U71" s="255"/>
      <c r="V71" s="323" t="str">
        <f t="shared" si="15"/>
        <v/>
      </c>
      <c r="W71" s="323" t="str">
        <f t="shared" si="3"/>
        <v/>
      </c>
      <c r="X71" s="255" t="str">
        <f t="shared" si="16"/>
        <v>1</v>
      </c>
      <c r="Y71" s="255">
        <f>IF(ISNA(VLOOKUP(X71,Daten!$N$3:$O$37,2,FALSE)),101,VLOOKUP(X71,Daten!$N$3:$O$37,2,FALSE))</f>
        <v>101</v>
      </c>
      <c r="Z71" s="255">
        <f t="shared" si="17"/>
        <v>0</v>
      </c>
      <c r="AA71" s="255">
        <f t="shared" si="18"/>
        <v>0</v>
      </c>
      <c r="AB71" s="255">
        <f t="shared" si="19"/>
        <v>0</v>
      </c>
      <c r="AC71" s="255">
        <f t="shared" si="20"/>
        <v>0</v>
      </c>
      <c r="AD71" s="255">
        <f t="shared" si="21"/>
        <v>0</v>
      </c>
      <c r="AE71" s="255">
        <f t="shared" si="22"/>
        <v>0</v>
      </c>
    </row>
    <row r="72" spans="1:34" ht="18.75" customHeight="1" x14ac:dyDescent="0.35">
      <c r="A72" s="313">
        <v>45</v>
      </c>
      <c r="B72" s="317"/>
      <c r="C72" s="315"/>
      <c r="D72" s="316" t="str">
        <f t="shared" si="13"/>
        <v/>
      </c>
      <c r="E72" s="317"/>
      <c r="F72" s="317"/>
      <c r="G72" s="315"/>
      <c r="H72" s="325"/>
      <c r="I72" s="319" t="str">
        <f>IF(ISBLANK(C72),"",IF(AND(AE72&gt;=5,Resultate!$Q69=3),Daten!$A$30,IF(AE72&gt;=3,IF(Resultate!$Q69=3,Daten!$A$29,Daten!$A$32),IF(AE72&lt;1,"",IF(Resultate!$Q69=3,Daten!$A$28,Daten!$A$31)))))</f>
        <v/>
      </c>
      <c r="J72" s="324"/>
      <c r="K72" s="324"/>
      <c r="L72" s="324"/>
      <c r="M72" s="324"/>
      <c r="N72" s="324"/>
      <c r="O72" s="321">
        <f t="shared" si="23"/>
        <v>0</v>
      </c>
      <c r="P72" s="324"/>
      <c r="Q72" s="322">
        <f t="shared" si="24"/>
        <v>0</v>
      </c>
      <c r="T72" s="255">
        <f>Resultate!P59</f>
        <v>1</v>
      </c>
      <c r="U72" s="255"/>
      <c r="V72" s="323" t="str">
        <f t="shared" si="15"/>
        <v/>
      </c>
      <c r="W72" s="323" t="str">
        <f t="shared" si="3"/>
        <v/>
      </c>
      <c r="X72" s="255" t="str">
        <f t="shared" si="16"/>
        <v>1</v>
      </c>
      <c r="Y72" s="255">
        <f>IF(ISNA(VLOOKUP(X72,Daten!$N$3:$O$37,2,FALSE)),101,VLOOKUP(X72,Daten!$N$3:$O$37,2,FALSE))</f>
        <v>101</v>
      </c>
      <c r="Z72" s="255">
        <f t="shared" si="17"/>
        <v>0</v>
      </c>
      <c r="AA72" s="255">
        <f t="shared" si="18"/>
        <v>0</v>
      </c>
      <c r="AB72" s="255">
        <f t="shared" si="19"/>
        <v>0</v>
      </c>
      <c r="AC72" s="255">
        <f t="shared" si="20"/>
        <v>0</v>
      </c>
      <c r="AD72" s="255">
        <f t="shared" si="21"/>
        <v>0</v>
      </c>
      <c r="AE72" s="255">
        <f t="shared" si="22"/>
        <v>0</v>
      </c>
    </row>
    <row r="73" spans="1:34" ht="18.75" customHeight="1" x14ac:dyDescent="0.35">
      <c r="A73" s="313">
        <v>46</v>
      </c>
      <c r="B73" s="317"/>
      <c r="C73" s="315"/>
      <c r="D73" s="316" t="str">
        <f t="shared" si="13"/>
        <v/>
      </c>
      <c r="E73" s="317"/>
      <c r="F73" s="317"/>
      <c r="G73" s="315"/>
      <c r="H73" s="325"/>
      <c r="I73" s="319" t="str">
        <f>IF(ISBLANK(C73),"",IF(AND(AE73&gt;=5,Resultate!$Q70=3),Daten!$A$30,IF(AE73&gt;=3,IF(Resultate!$Q70=3,Daten!$A$29,Daten!$A$32),IF(AE73&lt;1,"",IF(Resultate!$Q70=3,Daten!$A$28,Daten!$A$31)))))</f>
        <v/>
      </c>
      <c r="J73" s="324"/>
      <c r="K73" s="324"/>
      <c r="L73" s="324"/>
      <c r="M73" s="324"/>
      <c r="N73" s="324"/>
      <c r="O73" s="321">
        <f t="shared" si="23"/>
        <v>0</v>
      </c>
      <c r="P73" s="324"/>
      <c r="Q73" s="322">
        <f t="shared" si="24"/>
        <v>0</v>
      </c>
      <c r="T73" s="255">
        <f>Resultate!P60</f>
        <v>1</v>
      </c>
      <c r="U73" s="255"/>
      <c r="V73" s="323" t="str">
        <f t="shared" si="15"/>
        <v/>
      </c>
      <c r="W73" s="323" t="str">
        <f t="shared" si="3"/>
        <v/>
      </c>
      <c r="X73" s="255" t="str">
        <f t="shared" si="16"/>
        <v>1</v>
      </c>
      <c r="Y73" s="255">
        <f>IF(ISNA(VLOOKUP(X73,Daten!$N$3:$O$37,2,FALSE)),101,VLOOKUP(X73,Daten!$N$3:$O$37,2,FALSE))</f>
        <v>101</v>
      </c>
      <c r="Z73" s="255">
        <f t="shared" si="17"/>
        <v>0</v>
      </c>
      <c r="AA73" s="255">
        <f t="shared" si="18"/>
        <v>0</v>
      </c>
      <c r="AB73" s="255">
        <f t="shared" si="19"/>
        <v>0</v>
      </c>
      <c r="AC73" s="255">
        <f t="shared" si="20"/>
        <v>0</v>
      </c>
      <c r="AD73" s="255">
        <f t="shared" si="21"/>
        <v>0</v>
      </c>
      <c r="AE73" s="255">
        <f t="shared" si="22"/>
        <v>0</v>
      </c>
    </row>
    <row r="74" spans="1:34" ht="18.75" customHeight="1" x14ac:dyDescent="0.35">
      <c r="A74" s="313">
        <v>47</v>
      </c>
      <c r="B74" s="317"/>
      <c r="C74" s="315"/>
      <c r="D74" s="316" t="str">
        <f t="shared" si="13"/>
        <v/>
      </c>
      <c r="E74" s="317"/>
      <c r="F74" s="317"/>
      <c r="G74" s="315"/>
      <c r="H74" s="325"/>
      <c r="I74" s="319" t="str">
        <f>IF(ISBLANK(C74),"",IF(AND(AE74&gt;=5,Resultate!$Q71=3),Daten!$A$30,IF(AE74&gt;=3,IF(Resultate!$Q71=3,Daten!$A$29,Daten!$A$32),IF(AE74&lt;1,"",IF(Resultate!$Q71=3,Daten!$A$28,Daten!$A$31)))))</f>
        <v/>
      </c>
      <c r="J74" s="324"/>
      <c r="K74" s="324"/>
      <c r="L74" s="324"/>
      <c r="M74" s="324"/>
      <c r="N74" s="324"/>
      <c r="O74" s="321">
        <f t="shared" si="23"/>
        <v>0</v>
      </c>
      <c r="P74" s="324"/>
      <c r="Q74" s="322">
        <f t="shared" si="24"/>
        <v>0</v>
      </c>
      <c r="T74" s="255">
        <f>Resultate!P61</f>
        <v>1</v>
      </c>
      <c r="U74" s="255"/>
      <c r="V74" s="323" t="str">
        <f t="shared" si="15"/>
        <v/>
      </c>
      <c r="W74" s="323" t="str">
        <f t="shared" si="3"/>
        <v/>
      </c>
      <c r="X74" s="255" t="str">
        <f t="shared" si="16"/>
        <v>1</v>
      </c>
      <c r="Y74" s="255">
        <f>IF(ISNA(VLOOKUP(X74,Daten!$N$3:$O$37,2,FALSE)),101,VLOOKUP(X74,Daten!$N$3:$O$37,2,FALSE))</f>
        <v>101</v>
      </c>
      <c r="Z74" s="255">
        <f t="shared" si="17"/>
        <v>0</v>
      </c>
      <c r="AA74" s="255">
        <f t="shared" si="18"/>
        <v>0</v>
      </c>
      <c r="AB74" s="255">
        <f t="shared" si="19"/>
        <v>0</v>
      </c>
      <c r="AC74" s="255">
        <f t="shared" si="20"/>
        <v>0</v>
      </c>
      <c r="AD74" s="255">
        <f t="shared" si="21"/>
        <v>0</v>
      </c>
      <c r="AE74" s="255">
        <f t="shared" si="22"/>
        <v>0</v>
      </c>
    </row>
    <row r="75" spans="1:34" ht="18.75" customHeight="1" x14ac:dyDescent="0.35">
      <c r="A75" s="313">
        <v>48</v>
      </c>
      <c r="B75" s="317"/>
      <c r="C75" s="315"/>
      <c r="D75" s="316" t="str">
        <f t="shared" si="13"/>
        <v/>
      </c>
      <c r="E75" s="317"/>
      <c r="F75" s="317"/>
      <c r="G75" s="315"/>
      <c r="H75" s="325"/>
      <c r="I75" s="319" t="str">
        <f>IF(ISBLANK(C75),"",IF(AND(AE75&gt;=5,Resultate!$Q72=3),Daten!$A$30,IF(AE75&gt;=3,IF(Resultate!$Q72=3,Daten!$A$29,Daten!$A$32),IF(AE75&lt;1,"",IF(Resultate!$Q72=3,Daten!$A$28,Daten!$A$31)))))</f>
        <v/>
      </c>
      <c r="J75" s="324"/>
      <c r="K75" s="324"/>
      <c r="L75" s="324"/>
      <c r="M75" s="324"/>
      <c r="N75" s="324"/>
      <c r="O75" s="321">
        <f t="shared" si="23"/>
        <v>0</v>
      </c>
      <c r="P75" s="324"/>
      <c r="Q75" s="322">
        <f t="shared" si="24"/>
        <v>0</v>
      </c>
      <c r="T75" s="255">
        <f>Resultate!P62</f>
        <v>1</v>
      </c>
      <c r="U75" s="255"/>
      <c r="V75" s="323" t="str">
        <f t="shared" si="15"/>
        <v/>
      </c>
      <c r="W75" s="323" t="str">
        <f t="shared" si="3"/>
        <v/>
      </c>
      <c r="X75" s="255" t="str">
        <f t="shared" si="16"/>
        <v>1</v>
      </c>
      <c r="Y75" s="255">
        <f>IF(ISNA(VLOOKUP(X75,Daten!$N$3:$O$37,2,FALSE)),101,VLOOKUP(X75,Daten!$N$3:$O$37,2,FALSE))</f>
        <v>101</v>
      </c>
      <c r="Z75" s="255">
        <f t="shared" si="17"/>
        <v>0</v>
      </c>
      <c r="AA75" s="255">
        <f t="shared" si="18"/>
        <v>0</v>
      </c>
      <c r="AB75" s="255">
        <f t="shared" si="19"/>
        <v>0</v>
      </c>
      <c r="AC75" s="255">
        <f t="shared" si="20"/>
        <v>0</v>
      </c>
      <c r="AD75" s="255">
        <f t="shared" si="21"/>
        <v>0</v>
      </c>
      <c r="AE75" s="255">
        <f t="shared" si="22"/>
        <v>0</v>
      </c>
    </row>
    <row r="76" spans="1:34" ht="18.75" customHeight="1" x14ac:dyDescent="0.35">
      <c r="A76" s="313">
        <v>49</v>
      </c>
      <c r="B76" s="317"/>
      <c r="C76" s="315"/>
      <c r="D76" s="316" t="str">
        <f t="shared" si="13"/>
        <v/>
      </c>
      <c r="E76" s="317"/>
      <c r="F76" s="317"/>
      <c r="G76" s="315"/>
      <c r="H76" s="325"/>
      <c r="I76" s="319" t="str">
        <f>IF(ISBLANK(C76),"",IF(AND(AE76&gt;=5,Resultate!$Q73=3),Daten!$A$30,IF(AE76&gt;=3,IF(Resultate!$Q73=3,Daten!$A$29,Daten!$A$32),IF(AE76&lt;1,"",IF(Resultate!$Q73=3,Daten!$A$28,Daten!$A$31)))))</f>
        <v/>
      </c>
      <c r="J76" s="324"/>
      <c r="K76" s="324"/>
      <c r="L76" s="324"/>
      <c r="M76" s="324"/>
      <c r="N76" s="324"/>
      <c r="O76" s="321">
        <f>IF(B76&lt;&gt;"",1,0)</f>
        <v>0</v>
      </c>
      <c r="P76" s="324"/>
      <c r="Q76" s="322">
        <f t="shared" si="14"/>
        <v>0</v>
      </c>
      <c r="T76" s="255">
        <f>Resultate!P63</f>
        <v>1</v>
      </c>
      <c r="U76" s="255"/>
      <c r="V76" s="323" t="str">
        <f t="shared" si="15"/>
        <v/>
      </c>
      <c r="W76" s="323" t="str">
        <f t="shared" si="3"/>
        <v/>
      </c>
      <c r="X76" s="255" t="str">
        <f t="shared" si="16"/>
        <v>1</v>
      </c>
      <c r="Y76" s="255">
        <f>IF(ISNA(VLOOKUP(X76,Daten!$N$3:$O$37,2,FALSE)),101,VLOOKUP(X76,Daten!$N$3:$O$37,2,FALSE))</f>
        <v>101</v>
      </c>
      <c r="Z76" s="255">
        <f t="shared" si="17"/>
        <v>0</v>
      </c>
      <c r="AA76" s="255">
        <f t="shared" si="18"/>
        <v>0</v>
      </c>
      <c r="AB76" s="255">
        <f t="shared" si="19"/>
        <v>0</v>
      </c>
      <c r="AC76" s="255">
        <f t="shared" si="20"/>
        <v>0</v>
      </c>
      <c r="AD76" s="255">
        <f t="shared" si="21"/>
        <v>0</v>
      </c>
      <c r="AE76" s="255">
        <f t="shared" si="22"/>
        <v>0</v>
      </c>
    </row>
    <row r="77" spans="1:34" ht="18.75" customHeight="1" thickBot="1" x14ac:dyDescent="0.4">
      <c r="A77" s="358">
        <v>50</v>
      </c>
      <c r="B77" s="359"/>
      <c r="C77" s="315"/>
      <c r="D77" s="316" t="str">
        <f t="shared" si="13"/>
        <v/>
      </c>
      <c r="E77" s="317"/>
      <c r="F77" s="317"/>
      <c r="G77" s="315"/>
      <c r="H77" s="326"/>
      <c r="I77" s="319" t="str">
        <f>IF(ISBLANK(C77),"",IF(AND(AE77&gt;=5,Resultate!$Q74=3),Daten!$A$30,IF(AE77&gt;=3,IF(Resultate!$Q74=3,Daten!$A$29,Daten!$A$32),IF(AE77&lt;1,"",IF(Resultate!$Q74=3,Daten!$A$28,Daten!$A$31)))))</f>
        <v/>
      </c>
      <c r="J77" s="324"/>
      <c r="K77" s="324"/>
      <c r="L77" s="324"/>
      <c r="M77" s="324"/>
      <c r="N77" s="327"/>
      <c r="O77" s="328">
        <f>IF(B77&lt;&gt;"",1,0)</f>
        <v>0</v>
      </c>
      <c r="P77" s="327"/>
      <c r="Q77" s="329">
        <f t="shared" si="14"/>
        <v>0</v>
      </c>
      <c r="T77" s="255">
        <f>Resultate!P64</f>
        <v>1</v>
      </c>
      <c r="U77" s="255"/>
      <c r="V77" s="323" t="str">
        <f t="shared" si="15"/>
        <v/>
      </c>
      <c r="W77" s="323" t="str">
        <f t="shared" si="3"/>
        <v/>
      </c>
      <c r="X77" s="255" t="str">
        <f t="shared" si="16"/>
        <v>1</v>
      </c>
      <c r="Y77" s="255">
        <f>IF(ISNA(VLOOKUP(X77,Daten!$N$3:$O$37,2,FALSE)),101,VLOOKUP(X77,Daten!$N$3:$O$37,2,FALSE))</f>
        <v>101</v>
      </c>
      <c r="Z77" s="255">
        <f t="shared" si="17"/>
        <v>0</v>
      </c>
      <c r="AA77" s="255">
        <f t="shared" si="18"/>
        <v>0</v>
      </c>
      <c r="AB77" s="255">
        <f t="shared" si="19"/>
        <v>0</v>
      </c>
      <c r="AC77" s="255">
        <f t="shared" si="20"/>
        <v>0</v>
      </c>
      <c r="AD77" s="255">
        <f t="shared" si="21"/>
        <v>0</v>
      </c>
      <c r="AE77" s="255">
        <f t="shared" si="22"/>
        <v>0</v>
      </c>
    </row>
    <row r="78" spans="1:34" s="275" customFormat="1" ht="18.75" customHeight="1" thickBot="1" x14ac:dyDescent="0.45">
      <c r="A78" s="360" t="s">
        <v>33</v>
      </c>
      <c r="B78" s="330"/>
      <c r="C78" s="331"/>
      <c r="D78" s="332"/>
      <c r="E78" s="333"/>
      <c r="F78" s="333"/>
      <c r="G78" s="331"/>
      <c r="H78" s="331"/>
      <c r="I78" s="331"/>
      <c r="J78" s="334"/>
      <c r="K78" s="334"/>
      <c r="L78" s="334"/>
      <c r="M78" s="334"/>
      <c r="N78" s="335"/>
      <c r="O78" s="336">
        <f>SUM(O28:O77)</f>
        <v>0</v>
      </c>
      <c r="P78" s="337">
        <f>SUM(P28:P77)</f>
        <v>0</v>
      </c>
      <c r="Q78" s="338">
        <f>SUM(Q28:Q77)</f>
        <v>0</v>
      </c>
      <c r="R78" s="355"/>
      <c r="S78" s="355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55"/>
      <c r="AG78" s="355"/>
      <c r="AH78" s="339"/>
    </row>
    <row r="79" spans="1:34" x14ac:dyDescent="0.35">
      <c r="A79" s="268"/>
    </row>
    <row r="80" spans="1:34" x14ac:dyDescent="0.35">
      <c r="A80" s="252" t="s">
        <v>48</v>
      </c>
      <c r="C80" s="277"/>
      <c r="D80" s="277"/>
      <c r="E80" s="277"/>
      <c r="F80" s="277"/>
      <c r="G80" s="277"/>
      <c r="H80" s="277"/>
      <c r="I80" s="277"/>
      <c r="J80" s="277"/>
    </row>
    <row r="81" spans="1:10" x14ac:dyDescent="0.35">
      <c r="C81" s="277"/>
      <c r="D81" s="277"/>
      <c r="E81" s="277"/>
      <c r="F81" s="277"/>
      <c r="G81" s="277"/>
      <c r="H81" s="277"/>
      <c r="I81" s="277"/>
      <c r="J81" s="277"/>
    </row>
    <row r="82" spans="1:10" ht="13.15" x14ac:dyDescent="0.4">
      <c r="A82" s="341"/>
    </row>
    <row r="84" spans="1:10" ht="15" x14ac:dyDescent="0.4">
      <c r="A84" s="275" t="s">
        <v>105</v>
      </c>
    </row>
    <row r="85" spans="1:10" x14ac:dyDescent="0.35">
      <c r="A85" s="279" t="str">
        <f>Daten!C4</f>
        <v>Stgw90</v>
      </c>
      <c r="C85" s="252">
        <f>SUMIF(Resultate!$P$15:$P$64,D85)/D85</f>
        <v>0</v>
      </c>
      <c r="D85" s="342">
        <v>2</v>
      </c>
      <c r="E85" s="279"/>
      <c r="F85" s="343"/>
    </row>
    <row r="86" spans="1:10" x14ac:dyDescent="0.35">
      <c r="A86" s="279" t="str">
        <f>Daten!C5</f>
        <v>Kar</v>
      </c>
      <c r="C86" s="252">
        <f>SUMIF(Resultate!$P$15:$P$64,D86)/D86</f>
        <v>0</v>
      </c>
      <c r="D86" s="342">
        <v>3</v>
      </c>
      <c r="E86" s="279"/>
      <c r="F86" s="343"/>
    </row>
    <row r="87" spans="1:10" x14ac:dyDescent="0.35">
      <c r="A87" s="279" t="str">
        <f>Daten!C6</f>
        <v>Stgw57/02</v>
      </c>
      <c r="C87" s="252">
        <f>SUMIF(Resultate!$P$15:$P$64,D87)/D87</f>
        <v>0</v>
      </c>
      <c r="D87" s="344">
        <v>4</v>
      </c>
      <c r="E87" s="279"/>
      <c r="F87" s="345"/>
    </row>
    <row r="88" spans="1:10" x14ac:dyDescent="0.35">
      <c r="A88" s="279" t="str">
        <f>Daten!C7</f>
        <v>Stgw57/03</v>
      </c>
      <c r="C88" s="252">
        <f>SUMIF(Resultate!$P$15:$P$64,D88)/D88</f>
        <v>0</v>
      </c>
      <c r="D88" s="344">
        <v>5</v>
      </c>
      <c r="E88" s="279"/>
      <c r="F88" s="346"/>
    </row>
    <row r="89" spans="1:10" x14ac:dyDescent="0.35">
      <c r="A89" s="279" t="str">
        <f>Daten!C8</f>
        <v>Stagw</v>
      </c>
      <c r="C89" s="252">
        <f>SUMIF(Resultate!$P$15:$P$64,D89)/D89</f>
        <v>0</v>
      </c>
      <c r="D89" s="344">
        <v>6</v>
      </c>
      <c r="E89" s="279"/>
      <c r="F89" s="346"/>
    </row>
    <row r="90" spans="1:10" x14ac:dyDescent="0.35">
      <c r="A90" s="279" t="str">
        <f>Daten!C9</f>
        <v>FW</v>
      </c>
      <c r="C90" s="252">
        <f>SUMIF(Resultate!$P$15:$P$64,D90)/D90</f>
        <v>0</v>
      </c>
      <c r="D90" s="344">
        <v>7</v>
      </c>
      <c r="E90" s="279"/>
      <c r="F90" s="346"/>
    </row>
    <row r="91" spans="1:10" x14ac:dyDescent="0.35">
      <c r="A91" s="279"/>
      <c r="D91" s="344">
        <v>8</v>
      </c>
    </row>
    <row r="92" spans="1:10" x14ac:dyDescent="0.35">
      <c r="A92" s="279"/>
      <c r="D92" s="344">
        <v>9</v>
      </c>
    </row>
    <row r="93" spans="1:10" x14ac:dyDescent="0.35">
      <c r="A93" s="279"/>
      <c r="D93" s="344">
        <v>10</v>
      </c>
    </row>
    <row r="94" spans="1:10" x14ac:dyDescent="0.35">
      <c r="A94" s="279"/>
      <c r="D94" s="344">
        <v>11</v>
      </c>
    </row>
    <row r="95" spans="1:10" x14ac:dyDescent="0.35">
      <c r="A95" s="279"/>
      <c r="D95" s="344">
        <v>12</v>
      </c>
    </row>
    <row r="96" spans="1:10" x14ac:dyDescent="0.35">
      <c r="A96" s="279"/>
      <c r="D96" s="344">
        <v>13</v>
      </c>
    </row>
    <row r="97" spans="1:4" x14ac:dyDescent="0.35">
      <c r="A97" s="279"/>
      <c r="D97" s="344">
        <v>14</v>
      </c>
    </row>
    <row r="98" spans="1:4" x14ac:dyDescent="0.35">
      <c r="A98" s="279"/>
      <c r="D98" s="344">
        <v>15</v>
      </c>
    </row>
    <row r="99" spans="1:4" x14ac:dyDescent="0.35">
      <c r="A99" s="279"/>
    </row>
    <row r="100" spans="1:4" x14ac:dyDescent="0.35">
      <c r="A100" s="279"/>
    </row>
  </sheetData>
  <sheetProtection algorithmName="SHA-512" hashValue="7rdPVlNAsLlmiINBk57nnJ0LNASG5+YFxh2giT7IryC3reroWH8I0oSqtmuLUGoxmCkLg7m9bzZ+gBy5zlyUig==" saltValue="Dps5Gm/nr4HXqMJ8EtMJ3Q==" spinCount="100000" sheet="1"/>
  <autoFilter ref="A26:Q78" xr:uid="{00000000-0009-0000-0000-000002000000}"/>
  <mergeCells count="2">
    <mergeCell ref="C9:D9"/>
    <mergeCell ref="H27:I27"/>
  </mergeCells>
  <phoneticPr fontId="2" type="noConversion"/>
  <conditionalFormatting sqref="D28:D39">
    <cfRule type="cellIs" dxfId="32" priority="12" stopIfTrue="1" operator="equal">
      <formula>0</formula>
    </cfRule>
  </conditionalFormatting>
  <conditionalFormatting sqref="P28:Q52 O78:Q78">
    <cfRule type="cellIs" dxfId="31" priority="11" stopIfTrue="1" operator="equal">
      <formula>0</formula>
    </cfRule>
  </conditionalFormatting>
  <conditionalFormatting sqref="P53:Q62 O28:O62 O63:Q77">
    <cfRule type="cellIs" dxfId="30" priority="1" stopIfTrue="1" operator="equal">
      <formula>0</formula>
    </cfRule>
  </conditionalFormatting>
  <dataValidations count="2">
    <dataValidation type="whole" allowBlank="1" showInputMessage="1" showErrorMessage="1" errorTitle="Eingabe Jahrgang" error="Bitte Jahrgang nur 2stellig eingeben._x000a__x000a_Beispiel: _x000a_Jahrgang Schütze:  1979_x000a_Eingabe bei Jg            79_x000a__x000a_Jahrgang Schütze:  2001_x000a_Eingabe bei Jg              1" promptTitle="Jahrgang erfassen" prompt="Jahrgang bitt nur _x000a_2stellig erfassen" sqref="C28:C77" xr:uid="{00000000-0002-0000-0200-000000000000}">
      <formula1>0</formula1>
      <formula2>99</formula2>
    </dataValidation>
    <dataValidation type="whole" allowBlank="1" showInputMessage="1" showErrorMessage="1" errorTitle="Resultat erfassen" error="Eingabe über Maximum._x000a__x000a_Bitte korrigieren" sqref="J28:N77" xr:uid="{00000000-0002-0000-0200-000001000000}">
      <formula1>0</formula1>
      <formula2>100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2011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down 6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23813</xdr:rowOff>
                  </from>
                  <to>
                    <xdr:col>6</xdr:col>
                    <xdr:colOff>1433513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down 8">
              <controlPr locked="0" defaultSize="0" autoLine="0" autoPict="0">
                <anchor moveWithCells="1">
                  <from>
                    <xdr:col>7</xdr:col>
                    <xdr:colOff>47625</xdr:colOff>
                    <xdr:row>27</xdr:row>
                    <xdr:rowOff>0</xdr:rowOff>
                  </from>
                  <to>
                    <xdr:col>7</xdr:col>
                    <xdr:colOff>1143000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down 11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1433513</xdr:colOff>
                    <xdr:row>28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down 12">
              <controlPr locked="0" defaultSize="0" autoLine="0" autoPict="0">
                <anchor moveWithCells="1">
                  <from>
                    <xdr:col>7</xdr:col>
                    <xdr:colOff>47625</xdr:colOff>
                    <xdr:row>28</xdr:row>
                    <xdr:rowOff>23813</xdr:rowOff>
                  </from>
                  <to>
                    <xdr:col>7</xdr:col>
                    <xdr:colOff>1143000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down 13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1433513</xdr:colOff>
                    <xdr:row>29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down 14">
              <controlPr locked="0" defaultSize="0" autoLine="0" autoPict="0">
                <anchor moveWithCells="1">
                  <from>
                    <xdr:col>7</xdr:col>
                    <xdr:colOff>47625</xdr:colOff>
                    <xdr:row>29</xdr:row>
                    <xdr:rowOff>23813</xdr:rowOff>
                  </from>
                  <to>
                    <xdr:col>7</xdr:col>
                    <xdr:colOff>1143000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down 15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0</xdr:rowOff>
                  </from>
                  <to>
                    <xdr:col>6</xdr:col>
                    <xdr:colOff>1433513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down 16">
              <controlPr locked="0" defaultSize="0" autoLine="0" autoPict="0">
                <anchor moveWithCells="1">
                  <from>
                    <xdr:col>7</xdr:col>
                    <xdr:colOff>47625</xdr:colOff>
                    <xdr:row>30</xdr:row>
                    <xdr:rowOff>9525</xdr:rowOff>
                  </from>
                  <to>
                    <xdr:col>7</xdr:col>
                    <xdr:colOff>1143000</xdr:colOff>
                    <xdr:row>30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down 19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6</xdr:col>
                    <xdr:colOff>1433513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down 20">
              <controlPr locked="0" defaultSize="0" autoLine="0" autoPict="0">
                <anchor moveWithCells="1">
                  <from>
                    <xdr:col>7</xdr:col>
                    <xdr:colOff>47625</xdr:colOff>
                    <xdr:row>31</xdr:row>
                    <xdr:rowOff>9525</xdr:rowOff>
                  </from>
                  <to>
                    <xdr:col>7</xdr:col>
                    <xdr:colOff>1143000</xdr:colOff>
                    <xdr:row>31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down 21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1433513</xdr:colOff>
                    <xdr:row>32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Dropdown 22">
              <controlPr locked="0" defaultSize="0" autoLine="0" autoPict="0">
                <anchor moveWithCells="1">
                  <from>
                    <xdr:col>7</xdr:col>
                    <xdr:colOff>47625</xdr:colOff>
                    <xdr:row>32</xdr:row>
                    <xdr:rowOff>23813</xdr:rowOff>
                  </from>
                  <to>
                    <xdr:col>7</xdr:col>
                    <xdr:colOff>1143000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down 23">
              <controlPr locked="0" defaultSize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1433513</xdr:colOff>
                    <xdr:row>33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down 24">
              <controlPr locked="0" defaultSize="0" autoLine="0" autoPict="0">
                <anchor moveWithCells="1">
                  <from>
                    <xdr:col>7</xdr:col>
                    <xdr:colOff>47625</xdr:colOff>
                    <xdr:row>33</xdr:row>
                    <xdr:rowOff>23813</xdr:rowOff>
                  </from>
                  <to>
                    <xdr:col>7</xdr:col>
                    <xdr:colOff>1143000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Dropdown 25">
              <controlPr locked="0" defaultSize="0" autoLine="0" autoPict="0">
                <anchor moveWithCells="1">
                  <from>
                    <xdr:col>6</xdr:col>
                    <xdr:colOff>9525</xdr:colOff>
                    <xdr:row>34</xdr:row>
                    <xdr:rowOff>23813</xdr:rowOff>
                  </from>
                  <to>
                    <xdr:col>6</xdr:col>
                    <xdr:colOff>1433513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Dropdown 26">
              <controlPr locked="0" defaultSize="0" autoLine="0" autoPict="0">
                <anchor moveWithCells="1">
                  <from>
                    <xdr:col>7</xdr:col>
                    <xdr:colOff>47625</xdr:colOff>
                    <xdr:row>34</xdr:row>
                    <xdr:rowOff>28575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down 27">
              <controlPr locked="0" defaultSize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1433513</xdr:colOff>
                    <xdr:row>35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down 28">
              <controlPr locked="0" defaultSize="0" autoLine="0" autoPict="0">
                <anchor moveWithCells="1">
                  <from>
                    <xdr:col>7</xdr:col>
                    <xdr:colOff>47625</xdr:colOff>
                    <xdr:row>35</xdr:row>
                    <xdr:rowOff>23813</xdr:rowOff>
                  </from>
                  <to>
                    <xdr:col>7</xdr:col>
                    <xdr:colOff>1143000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down 29">
              <controlPr locked="0" defaultSize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1433513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down 30">
              <controlPr locked="0" defaultSize="0" autoLine="0" autoPict="0">
                <anchor moveWithCells="1">
                  <from>
                    <xdr:col>7</xdr:col>
                    <xdr:colOff>47625</xdr:colOff>
                    <xdr:row>36</xdr:row>
                    <xdr:rowOff>9525</xdr:rowOff>
                  </from>
                  <to>
                    <xdr:col>7</xdr:col>
                    <xdr:colOff>1143000</xdr:colOff>
                    <xdr:row>36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down 31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23813</xdr:rowOff>
                  </from>
                  <to>
                    <xdr:col>6</xdr:col>
                    <xdr:colOff>1433513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down 32">
              <controlPr locked="0" defaultSize="0" autoLine="0" autoPict="0">
                <anchor moveWithCells="1">
                  <from>
                    <xdr:col>7</xdr:col>
                    <xdr:colOff>47625</xdr:colOff>
                    <xdr:row>37</xdr:row>
                    <xdr:rowOff>28575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Dropdown 33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1433513</xdr:colOff>
                    <xdr:row>38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Dropdown 34">
              <controlPr locked="0" defaultSize="0" autoLine="0" autoPict="0">
                <anchor moveWithCells="1">
                  <from>
                    <xdr:col>7</xdr:col>
                    <xdr:colOff>47625</xdr:colOff>
                    <xdr:row>38</xdr:row>
                    <xdr:rowOff>23813</xdr:rowOff>
                  </from>
                  <to>
                    <xdr:col>7</xdr:col>
                    <xdr:colOff>1143000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down 41">
              <controlPr locked="0" defaultSize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6</xdr:col>
                    <xdr:colOff>1433513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Dropdown 42">
              <controlPr locked="0" defaultSize="0" autoLine="0" autoPict="0">
                <anchor moveWithCells="1">
                  <from>
                    <xdr:col>7</xdr:col>
                    <xdr:colOff>47625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Dropdown 43">
              <controlPr locked="0" defaultSize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1433513</xdr:colOff>
                    <xdr:row>40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Dropdown 44">
              <controlPr locked="0" defaultSize="0" autoLine="0" autoPict="0">
                <anchor moveWithCells="1">
                  <from>
                    <xdr:col>7</xdr:col>
                    <xdr:colOff>47625</xdr:colOff>
                    <xdr:row>40</xdr:row>
                    <xdr:rowOff>23813</xdr:rowOff>
                  </from>
                  <to>
                    <xdr:col>7</xdr:col>
                    <xdr:colOff>1143000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Dropdown 45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9525</xdr:rowOff>
                  </from>
                  <to>
                    <xdr:col>6</xdr:col>
                    <xdr:colOff>1433513</xdr:colOff>
                    <xdr:row>41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Dropdown 46">
              <controlPr locked="0" defaultSize="0" autoLine="0" autoPict="0">
                <anchor moveWithCells="1">
                  <from>
                    <xdr:col>7</xdr:col>
                    <xdr:colOff>47625</xdr:colOff>
                    <xdr:row>41</xdr:row>
                    <xdr:rowOff>23813</xdr:rowOff>
                  </from>
                  <to>
                    <xdr:col>7</xdr:col>
                    <xdr:colOff>1143000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Dropdown 47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6</xdr:col>
                    <xdr:colOff>1433513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Dropdown 48">
              <controlPr locked="0" defaultSize="0" autoLine="0" autoPict="0">
                <anchor moveWithCells="1">
                  <from>
                    <xdr:col>7</xdr:col>
                    <xdr:colOff>47625</xdr:colOff>
                    <xdr:row>42</xdr:row>
                    <xdr:rowOff>9525</xdr:rowOff>
                  </from>
                  <to>
                    <xdr:col>7</xdr:col>
                    <xdr:colOff>1143000</xdr:colOff>
                    <xdr:row>42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Dropdown 49">
              <controlPr locked="0" defaultSize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6</xdr:col>
                    <xdr:colOff>1433513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Dropdown 50">
              <controlPr locked="0" defaultSize="0" autoLine="0" autoPict="0">
                <anchor moveWithCells="1">
                  <from>
                    <xdr:col>7</xdr:col>
                    <xdr:colOff>47625</xdr:colOff>
                    <xdr:row>43</xdr:row>
                    <xdr:rowOff>9525</xdr:rowOff>
                  </from>
                  <to>
                    <xdr:col>7</xdr:col>
                    <xdr:colOff>1143000</xdr:colOff>
                    <xdr:row>43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Dropdown 51">
              <controlPr locked="0" defaultSize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1433513</xdr:colOff>
                    <xdr:row>44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Dropdown 52">
              <controlPr locked="0" defaultSize="0" autoLine="0" autoPict="0">
                <anchor moveWithCells="1">
                  <from>
                    <xdr:col>7</xdr:col>
                    <xdr:colOff>47625</xdr:colOff>
                    <xdr:row>44</xdr:row>
                    <xdr:rowOff>23813</xdr:rowOff>
                  </from>
                  <to>
                    <xdr:col>7</xdr:col>
                    <xdr:colOff>1143000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Dropdown 53">
              <controlPr locked="0" defaultSize="0" autoLine="0" autoPict="0">
                <anchor moveWithCells="1">
                  <from>
                    <xdr:col>6</xdr:col>
                    <xdr:colOff>9525</xdr:colOff>
                    <xdr:row>45</xdr:row>
                    <xdr:rowOff>9525</xdr:rowOff>
                  </from>
                  <to>
                    <xdr:col>6</xdr:col>
                    <xdr:colOff>1433513</xdr:colOff>
                    <xdr:row>45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Dropdown 54">
              <controlPr locked="0" defaultSize="0" autoLine="0" autoPict="0">
                <anchor moveWithCells="1">
                  <from>
                    <xdr:col>7</xdr:col>
                    <xdr:colOff>47625</xdr:colOff>
                    <xdr:row>45</xdr:row>
                    <xdr:rowOff>23813</xdr:rowOff>
                  </from>
                  <to>
                    <xdr:col>7</xdr:col>
                    <xdr:colOff>1143000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Dropdown 55">
              <controlPr locked="0" defaultSize="0" autoLine="0" autoPict="0">
                <anchor moveWithCells="1">
                  <from>
                    <xdr:col>6</xdr:col>
                    <xdr:colOff>9525</xdr:colOff>
                    <xdr:row>46</xdr:row>
                    <xdr:rowOff>23813</xdr:rowOff>
                  </from>
                  <to>
                    <xdr:col>6</xdr:col>
                    <xdr:colOff>1433513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Dropdown 56">
              <controlPr locked="0" defaultSize="0" autoLine="0" autoPict="0">
                <anchor moveWithCells="1">
                  <from>
                    <xdr:col>7</xdr:col>
                    <xdr:colOff>47625</xdr:colOff>
                    <xdr:row>46</xdr:row>
                    <xdr:rowOff>28575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Dropdown 57">
              <controlPr locked="0" defaultSize="0" autoLine="0" autoPict="0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1433513</xdr:colOff>
                    <xdr:row>47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Dropdown 58">
              <controlPr locked="0" defaultSize="0" autoLine="0" autoPict="0">
                <anchor moveWithCells="1">
                  <from>
                    <xdr:col>7</xdr:col>
                    <xdr:colOff>47625</xdr:colOff>
                    <xdr:row>47</xdr:row>
                    <xdr:rowOff>23813</xdr:rowOff>
                  </from>
                  <to>
                    <xdr:col>7</xdr:col>
                    <xdr:colOff>1143000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Dropdown 59">
              <controlPr locked="0" defaultSize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6</xdr:col>
                    <xdr:colOff>1433513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Dropdown 60">
              <controlPr locked="0" defaultSize="0" autoLine="0" autoPict="0">
                <anchor moveWithCells="1">
                  <from>
                    <xdr:col>7</xdr:col>
                    <xdr:colOff>47625</xdr:colOff>
                    <xdr:row>48</xdr:row>
                    <xdr:rowOff>9525</xdr:rowOff>
                  </from>
                  <to>
                    <xdr:col>7</xdr:col>
                    <xdr:colOff>1143000</xdr:colOff>
                    <xdr:row>48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Dropdown 61">
              <controlPr locked="0" defaultSize="0" autoLine="0" autoPict="0">
                <anchor moveWithCells="1">
                  <from>
                    <xdr:col>6</xdr:col>
                    <xdr:colOff>9525</xdr:colOff>
                    <xdr:row>49</xdr:row>
                    <xdr:rowOff>23813</xdr:rowOff>
                  </from>
                  <to>
                    <xdr:col>6</xdr:col>
                    <xdr:colOff>1433513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Dropdown 62">
              <controlPr locked="0" defaultSize="0" autoLine="0" autoPict="0">
                <anchor moveWithCells="1">
                  <from>
                    <xdr:col>7</xdr:col>
                    <xdr:colOff>47625</xdr:colOff>
                    <xdr:row>49</xdr:row>
                    <xdr:rowOff>28575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Dropdown 63">
              <controlPr locked="0" defaultSize="0" autoLine="0" autoPict="0">
                <anchor moveWithCells="1">
                  <from>
                    <xdr:col>6</xdr:col>
                    <xdr:colOff>9525</xdr:colOff>
                    <xdr:row>50</xdr:row>
                    <xdr:rowOff>9525</xdr:rowOff>
                  </from>
                  <to>
                    <xdr:col>6</xdr:col>
                    <xdr:colOff>1433513</xdr:colOff>
                    <xdr:row>50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Dropdown 64">
              <controlPr locked="0" defaultSize="0" autoLine="0" autoPict="0">
                <anchor moveWithCells="1">
                  <from>
                    <xdr:col>7</xdr:col>
                    <xdr:colOff>47625</xdr:colOff>
                    <xdr:row>50</xdr:row>
                    <xdr:rowOff>23813</xdr:rowOff>
                  </from>
                  <to>
                    <xdr:col>7</xdr:col>
                    <xdr:colOff>1143000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Dropdown 65">
              <controlPr locked="0" defaultSize="0" autoLine="0" autoPict="0">
                <anchor moveWithCells="1">
                  <from>
                    <xdr:col>6</xdr:col>
                    <xdr:colOff>9525</xdr:colOff>
                    <xdr:row>51</xdr:row>
                    <xdr:rowOff>9525</xdr:rowOff>
                  </from>
                  <to>
                    <xdr:col>6</xdr:col>
                    <xdr:colOff>1433513</xdr:colOff>
                    <xdr:row>51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Dropdown 66">
              <controlPr locked="0" defaultSize="0" autoLine="0" autoPict="0">
                <anchor moveWithCells="1">
                  <from>
                    <xdr:col>7</xdr:col>
                    <xdr:colOff>47625</xdr:colOff>
                    <xdr:row>51</xdr:row>
                    <xdr:rowOff>23813</xdr:rowOff>
                  </from>
                  <to>
                    <xdr:col>7</xdr:col>
                    <xdr:colOff>1143000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Dropdown 189">
              <controlPr locked="0" defaultSize="0" autoLine="0" autoPict="0">
                <anchor moveWithCells="1">
                  <from>
                    <xdr:col>6</xdr:col>
                    <xdr:colOff>9525</xdr:colOff>
                    <xdr:row>52</xdr:row>
                    <xdr:rowOff>9525</xdr:rowOff>
                  </from>
                  <to>
                    <xdr:col>6</xdr:col>
                    <xdr:colOff>981075</xdr:colOff>
                    <xdr:row>52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Dropdown 190">
              <controlPr locked="0" defaultSize="0" autoLine="0" autoPict="0">
                <anchor moveWithCells="1">
                  <from>
                    <xdr:col>7</xdr:col>
                    <xdr:colOff>47625</xdr:colOff>
                    <xdr:row>52</xdr:row>
                    <xdr:rowOff>23813</xdr:rowOff>
                  </from>
                  <to>
                    <xdr:col>7</xdr:col>
                    <xdr:colOff>1143000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6" name="Dropdown 191">
              <controlPr locked="0" defaultSize="0" autoLine="0" autoPict="0">
                <anchor moveWithCells="1">
                  <from>
                    <xdr:col>6</xdr:col>
                    <xdr:colOff>9525</xdr:colOff>
                    <xdr:row>53</xdr:row>
                    <xdr:rowOff>9525</xdr:rowOff>
                  </from>
                  <to>
                    <xdr:col>6</xdr:col>
                    <xdr:colOff>981075</xdr:colOff>
                    <xdr:row>53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7" name="Dropdown 192">
              <controlPr locked="0" defaultSize="0" autoLine="0" autoPict="0">
                <anchor moveWithCells="1">
                  <from>
                    <xdr:col>7</xdr:col>
                    <xdr:colOff>47625</xdr:colOff>
                    <xdr:row>53</xdr:row>
                    <xdr:rowOff>23813</xdr:rowOff>
                  </from>
                  <to>
                    <xdr:col>7</xdr:col>
                    <xdr:colOff>1143000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Dropdown 193">
              <controlPr locked="0" defaultSize="0" autoLine="0" autoPict="0">
                <anchor moveWithCells="1">
                  <from>
                    <xdr:col>6</xdr:col>
                    <xdr:colOff>9525</xdr:colOff>
                    <xdr:row>54</xdr:row>
                    <xdr:rowOff>9525</xdr:rowOff>
                  </from>
                  <to>
                    <xdr:col>6</xdr:col>
                    <xdr:colOff>981075</xdr:colOff>
                    <xdr:row>54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9" name="Dropdown 194">
              <controlPr locked="0" defaultSize="0" autoLine="0" autoPict="0">
                <anchor moveWithCells="1">
                  <from>
                    <xdr:col>7</xdr:col>
                    <xdr:colOff>47625</xdr:colOff>
                    <xdr:row>54</xdr:row>
                    <xdr:rowOff>23813</xdr:rowOff>
                  </from>
                  <to>
                    <xdr:col>7</xdr:col>
                    <xdr:colOff>1143000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0" name="Dropdown 195">
              <controlPr locked="0" defaultSize="0" autoLine="0" autoPict="0">
                <anchor moveWithCells="1">
                  <from>
                    <xdr:col>6</xdr:col>
                    <xdr:colOff>9525</xdr:colOff>
                    <xdr:row>55</xdr:row>
                    <xdr:rowOff>9525</xdr:rowOff>
                  </from>
                  <to>
                    <xdr:col>6</xdr:col>
                    <xdr:colOff>981075</xdr:colOff>
                    <xdr:row>55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1" name="Dropdown 196">
              <controlPr locked="0" defaultSize="0" autoLine="0" autoPict="0">
                <anchor moveWithCells="1">
                  <from>
                    <xdr:col>7</xdr:col>
                    <xdr:colOff>47625</xdr:colOff>
                    <xdr:row>55</xdr:row>
                    <xdr:rowOff>23813</xdr:rowOff>
                  </from>
                  <to>
                    <xdr:col>7</xdr:col>
                    <xdr:colOff>1143000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2" name="Dropdown 197">
              <controlPr locked="0" defaultSize="0" autoLine="0" autoPict="0">
                <anchor moveWithCells="1">
                  <from>
                    <xdr:col>6</xdr:col>
                    <xdr:colOff>9525</xdr:colOff>
                    <xdr:row>56</xdr:row>
                    <xdr:rowOff>9525</xdr:rowOff>
                  </from>
                  <to>
                    <xdr:col>6</xdr:col>
                    <xdr:colOff>981075</xdr:colOff>
                    <xdr:row>56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3" name="Dropdown 198">
              <controlPr locked="0" defaultSize="0" autoLine="0" autoPict="0">
                <anchor moveWithCells="1">
                  <from>
                    <xdr:col>7</xdr:col>
                    <xdr:colOff>47625</xdr:colOff>
                    <xdr:row>56</xdr:row>
                    <xdr:rowOff>23813</xdr:rowOff>
                  </from>
                  <to>
                    <xdr:col>7</xdr:col>
                    <xdr:colOff>1143000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4" name="Dropdown 199">
              <controlPr locked="0" defaultSize="0" autoLine="0" autoPict="0">
                <anchor moveWithCells="1">
                  <from>
                    <xdr:col>6</xdr:col>
                    <xdr:colOff>9525</xdr:colOff>
                    <xdr:row>57</xdr:row>
                    <xdr:rowOff>9525</xdr:rowOff>
                  </from>
                  <to>
                    <xdr:col>6</xdr:col>
                    <xdr:colOff>981075</xdr:colOff>
                    <xdr:row>57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5" name="Dropdown 200">
              <controlPr locked="0" defaultSize="0" autoLine="0" autoPict="0">
                <anchor moveWithCells="1">
                  <from>
                    <xdr:col>7</xdr:col>
                    <xdr:colOff>47625</xdr:colOff>
                    <xdr:row>57</xdr:row>
                    <xdr:rowOff>23813</xdr:rowOff>
                  </from>
                  <to>
                    <xdr:col>7</xdr:col>
                    <xdr:colOff>1143000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6" name="Dropdown 201">
              <controlPr locked="0" defaultSize="0" autoLine="0" autoPict="0">
                <anchor moveWithCells="1">
                  <from>
                    <xdr:col>6</xdr:col>
                    <xdr:colOff>9525</xdr:colOff>
                    <xdr:row>58</xdr:row>
                    <xdr:rowOff>9525</xdr:rowOff>
                  </from>
                  <to>
                    <xdr:col>6</xdr:col>
                    <xdr:colOff>981075</xdr:colOff>
                    <xdr:row>58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7" name="Dropdown 202">
              <controlPr locked="0" defaultSize="0" autoLine="0" autoPict="0">
                <anchor moveWithCells="1">
                  <from>
                    <xdr:col>7</xdr:col>
                    <xdr:colOff>47625</xdr:colOff>
                    <xdr:row>58</xdr:row>
                    <xdr:rowOff>23813</xdr:rowOff>
                  </from>
                  <to>
                    <xdr:col>7</xdr:col>
                    <xdr:colOff>1143000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8" name="Dropdown 203">
              <controlPr locked="0" defaultSize="0" autoLine="0" autoPict="0">
                <anchor moveWithCells="1">
                  <from>
                    <xdr:col>6</xdr:col>
                    <xdr:colOff>9525</xdr:colOff>
                    <xdr:row>60</xdr:row>
                    <xdr:rowOff>9525</xdr:rowOff>
                  </from>
                  <to>
                    <xdr:col>6</xdr:col>
                    <xdr:colOff>981075</xdr:colOff>
                    <xdr:row>60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9" name="Dropdown 204">
              <controlPr locked="0" defaultSize="0" autoLine="0" autoPict="0">
                <anchor moveWithCells="1">
                  <from>
                    <xdr:col>7</xdr:col>
                    <xdr:colOff>47625</xdr:colOff>
                    <xdr:row>60</xdr:row>
                    <xdr:rowOff>23813</xdr:rowOff>
                  </from>
                  <to>
                    <xdr:col>7</xdr:col>
                    <xdr:colOff>1143000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0" name="Dropdown 205">
              <controlPr locked="0" defaultSize="0" autoLine="0" autoPict="0">
                <anchor moveWithCells="1">
                  <from>
                    <xdr:col>6</xdr:col>
                    <xdr:colOff>9525</xdr:colOff>
                    <xdr:row>52</xdr:row>
                    <xdr:rowOff>23813</xdr:rowOff>
                  </from>
                  <to>
                    <xdr:col>6</xdr:col>
                    <xdr:colOff>1433513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1" name="Dropdown 206">
              <controlPr locked="0" defaultSize="0" autoLine="0" autoPict="0">
                <anchor moveWithCells="1">
                  <from>
                    <xdr:col>7</xdr:col>
                    <xdr:colOff>47625</xdr:colOff>
                    <xdr:row>52</xdr:row>
                    <xdr:rowOff>28575</xdr:rowOff>
                  </from>
                  <to>
                    <xdr:col>7</xdr:col>
                    <xdr:colOff>1143000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2" name="Dropdown 207">
              <controlPr locked="0" defaultSize="0" autoLine="0" autoPict="0">
                <anchor moveWithCells="1">
                  <from>
                    <xdr:col>6</xdr:col>
                    <xdr:colOff>9525</xdr:colOff>
                    <xdr:row>53</xdr:row>
                    <xdr:rowOff>23813</xdr:rowOff>
                  </from>
                  <to>
                    <xdr:col>6</xdr:col>
                    <xdr:colOff>1433513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3" name="Dropdown 208">
              <controlPr locked="0" defaultSize="0" autoLine="0" autoPict="0">
                <anchor moveWithCells="1">
                  <from>
                    <xdr:col>7</xdr:col>
                    <xdr:colOff>47625</xdr:colOff>
                    <xdr:row>53</xdr:row>
                    <xdr:rowOff>28575</xdr:rowOff>
                  </from>
                  <to>
                    <xdr:col>7</xdr:col>
                    <xdr:colOff>1143000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4" name="Dropdown 209">
              <controlPr locked="0" defaultSize="0" autoLine="0" autoPict="0">
                <anchor moveWithCells="1">
                  <from>
                    <xdr:col>6</xdr:col>
                    <xdr:colOff>9525</xdr:colOff>
                    <xdr:row>54</xdr:row>
                    <xdr:rowOff>23813</xdr:rowOff>
                  </from>
                  <to>
                    <xdr:col>6</xdr:col>
                    <xdr:colOff>1433513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5" name="Dropdown 210">
              <controlPr locked="0" defaultSize="0" autoLine="0" autoPict="0">
                <anchor moveWithCells="1">
                  <from>
                    <xdr:col>7</xdr:col>
                    <xdr:colOff>47625</xdr:colOff>
                    <xdr:row>54</xdr:row>
                    <xdr:rowOff>28575</xdr:rowOff>
                  </from>
                  <to>
                    <xdr:col>7</xdr:col>
                    <xdr:colOff>1143000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6" name="Dropdown 211">
              <controlPr locked="0" defaultSize="0" autoLine="0" autoPict="0">
                <anchor moveWithCells="1">
                  <from>
                    <xdr:col>6</xdr:col>
                    <xdr:colOff>9525</xdr:colOff>
                    <xdr:row>55</xdr:row>
                    <xdr:rowOff>23813</xdr:rowOff>
                  </from>
                  <to>
                    <xdr:col>6</xdr:col>
                    <xdr:colOff>1433513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7" name="Dropdown 212">
              <controlPr locked="0" defaultSize="0" autoLine="0" autoPict="0">
                <anchor moveWithCells="1">
                  <from>
                    <xdr:col>7</xdr:col>
                    <xdr:colOff>47625</xdr:colOff>
                    <xdr:row>55</xdr:row>
                    <xdr:rowOff>28575</xdr:rowOff>
                  </from>
                  <to>
                    <xdr:col>7</xdr:col>
                    <xdr:colOff>1143000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8" name="Dropdown 213">
              <controlPr locked="0" defaultSize="0" autoLine="0" autoPict="0">
                <anchor moveWithCells="1">
                  <from>
                    <xdr:col>6</xdr:col>
                    <xdr:colOff>9525</xdr:colOff>
                    <xdr:row>56</xdr:row>
                    <xdr:rowOff>23813</xdr:rowOff>
                  </from>
                  <to>
                    <xdr:col>6</xdr:col>
                    <xdr:colOff>1433513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9" name="Dropdown 214">
              <controlPr locked="0" defaultSize="0" autoLine="0" autoPict="0">
                <anchor moveWithCells="1">
                  <from>
                    <xdr:col>7</xdr:col>
                    <xdr:colOff>47625</xdr:colOff>
                    <xdr:row>56</xdr:row>
                    <xdr:rowOff>28575</xdr:rowOff>
                  </from>
                  <to>
                    <xdr:col>7</xdr:col>
                    <xdr:colOff>1143000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0" name="Dropdown 215">
              <controlPr locked="0" defaultSize="0" autoLine="0" autoPict="0">
                <anchor moveWithCells="1">
                  <from>
                    <xdr:col>6</xdr:col>
                    <xdr:colOff>9525</xdr:colOff>
                    <xdr:row>57</xdr:row>
                    <xdr:rowOff>23813</xdr:rowOff>
                  </from>
                  <to>
                    <xdr:col>6</xdr:col>
                    <xdr:colOff>1433513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1" name="Dropdown 216">
              <controlPr locked="0" defaultSize="0" autoLine="0" autoPict="0">
                <anchor moveWithCells="1">
                  <from>
                    <xdr:col>7</xdr:col>
                    <xdr:colOff>47625</xdr:colOff>
                    <xdr:row>57</xdr:row>
                    <xdr:rowOff>28575</xdr:rowOff>
                  </from>
                  <to>
                    <xdr:col>7</xdr:col>
                    <xdr:colOff>1143000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2" name="Dropdown 217">
              <controlPr locked="0" defaultSize="0" autoLine="0" autoPict="0">
                <anchor moveWithCells="1">
                  <from>
                    <xdr:col>6</xdr:col>
                    <xdr:colOff>9525</xdr:colOff>
                    <xdr:row>58</xdr:row>
                    <xdr:rowOff>23813</xdr:rowOff>
                  </from>
                  <to>
                    <xdr:col>6</xdr:col>
                    <xdr:colOff>1433513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3" name="Dropdown 218">
              <controlPr locked="0" defaultSize="0" autoLine="0" autoPict="0">
                <anchor moveWithCells="1">
                  <from>
                    <xdr:col>7</xdr:col>
                    <xdr:colOff>47625</xdr:colOff>
                    <xdr:row>58</xdr:row>
                    <xdr:rowOff>28575</xdr:rowOff>
                  </from>
                  <to>
                    <xdr:col>7</xdr:col>
                    <xdr:colOff>1143000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4" name="Dropdown 219">
              <controlPr locked="0" defaultSize="0" autoLine="0" autoPict="0">
                <anchor moveWithCells="1">
                  <from>
                    <xdr:col>6</xdr:col>
                    <xdr:colOff>9525</xdr:colOff>
                    <xdr:row>59</xdr:row>
                    <xdr:rowOff>23813</xdr:rowOff>
                  </from>
                  <to>
                    <xdr:col>6</xdr:col>
                    <xdr:colOff>1433513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5" name="Dropdown 220">
              <controlPr locked="0" defaultSize="0" autoLine="0" autoPict="0">
                <anchor moveWithCells="1">
                  <from>
                    <xdr:col>7</xdr:col>
                    <xdr:colOff>47625</xdr:colOff>
                    <xdr:row>59</xdr:row>
                    <xdr:rowOff>28575</xdr:rowOff>
                  </from>
                  <to>
                    <xdr:col>7</xdr:col>
                    <xdr:colOff>1143000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6" name="Dropdown 221">
              <controlPr locked="0" defaultSize="0" autoLine="0" autoPict="0">
                <anchor moveWithCells="1">
                  <from>
                    <xdr:col>6</xdr:col>
                    <xdr:colOff>9525</xdr:colOff>
                    <xdr:row>60</xdr:row>
                    <xdr:rowOff>23813</xdr:rowOff>
                  </from>
                  <to>
                    <xdr:col>6</xdr:col>
                    <xdr:colOff>1433513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7" name="Dropdown 222">
              <controlPr locked="0" defaultSize="0" autoLine="0" autoPict="0">
                <anchor moveWithCells="1">
                  <from>
                    <xdr:col>7</xdr:col>
                    <xdr:colOff>47625</xdr:colOff>
                    <xdr:row>60</xdr:row>
                    <xdr:rowOff>28575</xdr:rowOff>
                  </from>
                  <to>
                    <xdr:col>7</xdr:col>
                    <xdr:colOff>1143000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8" name="Dropdown 223">
              <controlPr locked="0" defaultSize="0" autoLine="0" autoPict="0">
                <anchor moveWithCells="1">
                  <from>
                    <xdr:col>6</xdr:col>
                    <xdr:colOff>9525</xdr:colOff>
                    <xdr:row>61</xdr:row>
                    <xdr:rowOff>23813</xdr:rowOff>
                  </from>
                  <to>
                    <xdr:col>6</xdr:col>
                    <xdr:colOff>1433513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9" name="Dropdown 224">
              <controlPr locked="0" defaultSize="0" autoLine="0" autoPict="0">
                <anchor moveWithCells="1">
                  <from>
                    <xdr:col>7</xdr:col>
                    <xdr:colOff>47625</xdr:colOff>
                    <xdr:row>61</xdr:row>
                    <xdr:rowOff>28575</xdr:rowOff>
                  </from>
                  <to>
                    <xdr:col>7</xdr:col>
                    <xdr:colOff>1143000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0" name="Dropdown 225">
              <controlPr locked="0" defaultSize="0" autoLine="0" autoPict="0">
                <anchor moveWithCells="1">
                  <from>
                    <xdr:col>6</xdr:col>
                    <xdr:colOff>9525</xdr:colOff>
                    <xdr:row>62</xdr:row>
                    <xdr:rowOff>23813</xdr:rowOff>
                  </from>
                  <to>
                    <xdr:col>6</xdr:col>
                    <xdr:colOff>1433513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1" name="Dropdown 226">
              <controlPr locked="0" defaultSize="0" autoLine="0" autoPict="0">
                <anchor moveWithCells="1">
                  <from>
                    <xdr:col>7</xdr:col>
                    <xdr:colOff>47625</xdr:colOff>
                    <xdr:row>62</xdr:row>
                    <xdr:rowOff>28575</xdr:rowOff>
                  </from>
                  <to>
                    <xdr:col>7</xdr:col>
                    <xdr:colOff>1143000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2" name="Dropdown 227">
              <controlPr locked="0" defaultSize="0" autoLine="0" autoPict="0">
                <anchor moveWithCells="1">
                  <from>
                    <xdr:col>6</xdr:col>
                    <xdr:colOff>9525</xdr:colOff>
                    <xdr:row>63</xdr:row>
                    <xdr:rowOff>23813</xdr:rowOff>
                  </from>
                  <to>
                    <xdr:col>6</xdr:col>
                    <xdr:colOff>1433513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3" name="Dropdown 228">
              <controlPr locked="0" defaultSize="0" autoLine="0" autoPict="0">
                <anchor moveWithCells="1">
                  <from>
                    <xdr:col>7</xdr:col>
                    <xdr:colOff>47625</xdr:colOff>
                    <xdr:row>63</xdr:row>
                    <xdr:rowOff>28575</xdr:rowOff>
                  </from>
                  <to>
                    <xdr:col>7</xdr:col>
                    <xdr:colOff>1143000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4" name="Dropdown 229">
              <controlPr locked="0" defaultSize="0" autoLine="0" autoPict="0">
                <anchor moveWithCells="1">
                  <from>
                    <xdr:col>6</xdr:col>
                    <xdr:colOff>9525</xdr:colOff>
                    <xdr:row>64</xdr:row>
                    <xdr:rowOff>23813</xdr:rowOff>
                  </from>
                  <to>
                    <xdr:col>6</xdr:col>
                    <xdr:colOff>1433513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5" name="Dropdown 230">
              <controlPr locked="0" defaultSize="0" autoLine="0" autoPict="0">
                <anchor moveWithCells="1">
                  <from>
                    <xdr:col>7</xdr:col>
                    <xdr:colOff>47625</xdr:colOff>
                    <xdr:row>64</xdr:row>
                    <xdr:rowOff>28575</xdr:rowOff>
                  </from>
                  <to>
                    <xdr:col>7</xdr:col>
                    <xdr:colOff>1143000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6" name="Dropdown 231">
              <controlPr locked="0" defaultSize="0" autoLine="0" autoPict="0">
                <anchor moveWithCells="1">
                  <from>
                    <xdr:col>6</xdr:col>
                    <xdr:colOff>9525</xdr:colOff>
                    <xdr:row>65</xdr:row>
                    <xdr:rowOff>28575</xdr:rowOff>
                  </from>
                  <to>
                    <xdr:col>6</xdr:col>
                    <xdr:colOff>1433513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7" name="Dropdown 232">
              <controlPr locked="0" defaultSize="0" autoLine="0" autoPict="0">
                <anchor moveWithCells="1">
                  <from>
                    <xdr:col>7</xdr:col>
                    <xdr:colOff>47625</xdr:colOff>
                    <xdr:row>65</xdr:row>
                    <xdr:rowOff>38100</xdr:rowOff>
                  </from>
                  <to>
                    <xdr:col>7</xdr:col>
                    <xdr:colOff>1143000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8" name="Dropdown 233">
              <controlPr locked="0" defaultSize="0" autoLine="0" autoPict="0">
                <anchor moveWithCells="1">
                  <from>
                    <xdr:col>6</xdr:col>
                    <xdr:colOff>9525</xdr:colOff>
                    <xdr:row>66</xdr:row>
                    <xdr:rowOff>28575</xdr:rowOff>
                  </from>
                  <to>
                    <xdr:col>6</xdr:col>
                    <xdr:colOff>1433513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9" name="Dropdown 234">
              <controlPr locked="0" defaultSize="0" autoLine="0" autoPict="0">
                <anchor moveWithCells="1">
                  <from>
                    <xdr:col>7</xdr:col>
                    <xdr:colOff>47625</xdr:colOff>
                    <xdr:row>66</xdr:row>
                    <xdr:rowOff>38100</xdr:rowOff>
                  </from>
                  <to>
                    <xdr:col>7</xdr:col>
                    <xdr:colOff>1143000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100" name="Dropdown 588">
              <controlPr locked="0" defaultSize="0" autoLine="0" autoPict="0">
                <anchor moveWithCells="1">
                  <from>
                    <xdr:col>6</xdr:col>
                    <xdr:colOff>9525</xdr:colOff>
                    <xdr:row>67</xdr:row>
                    <xdr:rowOff>28575</xdr:rowOff>
                  </from>
                  <to>
                    <xdr:col>6</xdr:col>
                    <xdr:colOff>1433513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101" name="Dropdown 589">
              <controlPr locked="0" defaultSize="0" autoLine="0" autoPict="0">
                <anchor moveWithCells="1">
                  <from>
                    <xdr:col>7</xdr:col>
                    <xdr:colOff>47625</xdr:colOff>
                    <xdr:row>67</xdr:row>
                    <xdr:rowOff>38100</xdr:rowOff>
                  </from>
                  <to>
                    <xdr:col>7</xdr:col>
                    <xdr:colOff>1143000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102" name="Dropdown 590">
              <controlPr locked="0" defaultSize="0" autoLine="0" autoPict="0">
                <anchor moveWithCells="1">
                  <from>
                    <xdr:col>6</xdr:col>
                    <xdr:colOff>9525</xdr:colOff>
                    <xdr:row>68</xdr:row>
                    <xdr:rowOff>23813</xdr:rowOff>
                  </from>
                  <to>
                    <xdr:col>6</xdr:col>
                    <xdr:colOff>1433513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103" name="Dropdown 591">
              <controlPr locked="0" defaultSize="0" autoLine="0" autoPict="0">
                <anchor moveWithCells="1">
                  <from>
                    <xdr:col>7</xdr:col>
                    <xdr:colOff>47625</xdr:colOff>
                    <xdr:row>68</xdr:row>
                    <xdr:rowOff>28575</xdr:rowOff>
                  </from>
                  <to>
                    <xdr:col>7</xdr:col>
                    <xdr:colOff>1143000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104" name="Dropdown 592">
              <controlPr locked="0" defaultSize="0" autoLine="0" autoPict="0">
                <anchor moveWithCells="1">
                  <from>
                    <xdr:col>6</xdr:col>
                    <xdr:colOff>9525</xdr:colOff>
                    <xdr:row>69</xdr:row>
                    <xdr:rowOff>23813</xdr:rowOff>
                  </from>
                  <to>
                    <xdr:col>6</xdr:col>
                    <xdr:colOff>1433513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105" name="Dropdown 593">
              <controlPr locked="0" defaultSize="0" autoLine="0" autoPict="0">
                <anchor moveWithCells="1">
                  <from>
                    <xdr:col>7</xdr:col>
                    <xdr:colOff>47625</xdr:colOff>
                    <xdr:row>69</xdr:row>
                    <xdr:rowOff>28575</xdr:rowOff>
                  </from>
                  <to>
                    <xdr:col>7</xdr:col>
                    <xdr:colOff>1143000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106" name="Dropdown 594">
              <controlPr locked="0" defaultSize="0" autoLine="0" autoPict="0">
                <anchor moveWithCells="1">
                  <from>
                    <xdr:col>6</xdr:col>
                    <xdr:colOff>9525</xdr:colOff>
                    <xdr:row>70</xdr:row>
                    <xdr:rowOff>28575</xdr:rowOff>
                  </from>
                  <to>
                    <xdr:col>6</xdr:col>
                    <xdr:colOff>1433513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107" name="Dropdown 595">
              <controlPr locked="0" defaultSize="0" autoLine="0" autoPict="0">
                <anchor moveWithCells="1">
                  <from>
                    <xdr:col>7</xdr:col>
                    <xdr:colOff>47625</xdr:colOff>
                    <xdr:row>70</xdr:row>
                    <xdr:rowOff>38100</xdr:rowOff>
                  </from>
                  <to>
                    <xdr:col>7</xdr:col>
                    <xdr:colOff>1143000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108" name="Dropdown 596">
              <controlPr locked="0" defaultSize="0" autoLine="0" autoPict="0">
                <anchor moveWithCells="1">
                  <from>
                    <xdr:col>6</xdr:col>
                    <xdr:colOff>9525</xdr:colOff>
                    <xdr:row>71</xdr:row>
                    <xdr:rowOff>28575</xdr:rowOff>
                  </from>
                  <to>
                    <xdr:col>6</xdr:col>
                    <xdr:colOff>1433513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109" name="Dropdown 597">
              <controlPr locked="0" defaultSize="0" autoLine="0" autoPict="0">
                <anchor moveWithCells="1">
                  <from>
                    <xdr:col>7</xdr:col>
                    <xdr:colOff>47625</xdr:colOff>
                    <xdr:row>71</xdr:row>
                    <xdr:rowOff>38100</xdr:rowOff>
                  </from>
                  <to>
                    <xdr:col>7</xdr:col>
                    <xdr:colOff>1143000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110" name="Dropdown 598">
              <controlPr locked="0" defaultSize="0" autoLine="0" autoPict="0">
                <anchor moveWithCells="1">
                  <from>
                    <xdr:col>6</xdr:col>
                    <xdr:colOff>9525</xdr:colOff>
                    <xdr:row>72</xdr:row>
                    <xdr:rowOff>28575</xdr:rowOff>
                  </from>
                  <to>
                    <xdr:col>6</xdr:col>
                    <xdr:colOff>1433513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111" name="Dropdown 599">
              <controlPr locked="0" defaultSize="0" autoLine="0" autoPict="0">
                <anchor moveWithCells="1">
                  <from>
                    <xdr:col>7</xdr:col>
                    <xdr:colOff>47625</xdr:colOff>
                    <xdr:row>72</xdr:row>
                    <xdr:rowOff>38100</xdr:rowOff>
                  </from>
                  <to>
                    <xdr:col>7</xdr:col>
                    <xdr:colOff>1143000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112" name="Dropdown 600">
              <controlPr locked="0" defaultSize="0" autoLine="0" autoPict="0">
                <anchor moveWithCells="1">
                  <from>
                    <xdr:col>6</xdr:col>
                    <xdr:colOff>9525</xdr:colOff>
                    <xdr:row>73</xdr:row>
                    <xdr:rowOff>23813</xdr:rowOff>
                  </from>
                  <to>
                    <xdr:col>6</xdr:col>
                    <xdr:colOff>1433513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113" name="Dropdown 601">
              <controlPr locked="0" defaultSize="0" autoLine="0" autoPict="0">
                <anchor moveWithCells="1">
                  <from>
                    <xdr:col>7</xdr:col>
                    <xdr:colOff>47625</xdr:colOff>
                    <xdr:row>73</xdr:row>
                    <xdr:rowOff>28575</xdr:rowOff>
                  </from>
                  <to>
                    <xdr:col>7</xdr:col>
                    <xdr:colOff>1143000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114" name="Dropdown 602">
              <controlPr locked="0" defaultSize="0" autoLine="0" autoPict="0">
                <anchor moveWithCells="1">
                  <from>
                    <xdr:col>6</xdr:col>
                    <xdr:colOff>9525</xdr:colOff>
                    <xdr:row>74</xdr:row>
                    <xdr:rowOff>23813</xdr:rowOff>
                  </from>
                  <to>
                    <xdr:col>6</xdr:col>
                    <xdr:colOff>1433513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115" name="Dropdown 603">
              <controlPr locked="0" defaultSize="0" autoLine="0" autoPict="0">
                <anchor moveWithCells="1">
                  <from>
                    <xdr:col>7</xdr:col>
                    <xdr:colOff>47625</xdr:colOff>
                    <xdr:row>74</xdr:row>
                    <xdr:rowOff>28575</xdr:rowOff>
                  </from>
                  <to>
                    <xdr:col>7</xdr:col>
                    <xdr:colOff>1143000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116" name="Dropdown 604">
              <controlPr locked="0" defaultSize="0" autoLine="0" autoPict="0">
                <anchor moveWithCells="1">
                  <from>
                    <xdr:col>6</xdr:col>
                    <xdr:colOff>9525</xdr:colOff>
                    <xdr:row>75</xdr:row>
                    <xdr:rowOff>28575</xdr:rowOff>
                  </from>
                  <to>
                    <xdr:col>6</xdr:col>
                    <xdr:colOff>1433513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117" name="Dropdown 605">
              <controlPr locked="0" defaultSize="0" autoLine="0" autoPict="0">
                <anchor moveWithCells="1">
                  <from>
                    <xdr:col>7</xdr:col>
                    <xdr:colOff>47625</xdr:colOff>
                    <xdr:row>75</xdr:row>
                    <xdr:rowOff>38100</xdr:rowOff>
                  </from>
                  <to>
                    <xdr:col>7</xdr:col>
                    <xdr:colOff>1143000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118" name="Dropdown 606">
              <controlPr locked="0" defaultSize="0" autoLine="0" autoPict="0">
                <anchor moveWithCells="1">
                  <from>
                    <xdr:col>6</xdr:col>
                    <xdr:colOff>9525</xdr:colOff>
                    <xdr:row>76</xdr:row>
                    <xdr:rowOff>23813</xdr:rowOff>
                  </from>
                  <to>
                    <xdr:col>6</xdr:col>
                    <xdr:colOff>1433513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119" name="Dropdown 607">
              <controlPr locked="0" defaultSize="0" autoLine="0" autoPict="0">
                <anchor moveWithCells="1">
                  <from>
                    <xdr:col>7</xdr:col>
                    <xdr:colOff>47625</xdr:colOff>
                    <xdr:row>76</xdr:row>
                    <xdr:rowOff>28575</xdr:rowOff>
                  </from>
                  <to>
                    <xdr:col>7</xdr:col>
                    <xdr:colOff>1143000</xdr:colOff>
                    <xdr:row>76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FF00"/>
  </sheetPr>
  <dimension ref="A1:K57"/>
  <sheetViews>
    <sheetView topLeftCell="A25" workbookViewId="0">
      <selection activeCell="C24" sqref="C24"/>
    </sheetView>
  </sheetViews>
  <sheetFormatPr baseColWidth="10" defaultColWidth="11.46484375" defaultRowHeight="12.75" x14ac:dyDescent="0.35"/>
  <cols>
    <col min="1" max="1" width="3.86328125" style="145" customWidth="1"/>
    <col min="2" max="2" width="25.46484375" style="145" customWidth="1"/>
    <col min="3" max="3" width="9.46484375" style="145" customWidth="1"/>
    <col min="4" max="4" width="8" style="145" customWidth="1"/>
    <col min="5" max="5" width="24.6640625" style="145" customWidth="1"/>
    <col min="6" max="6" width="18.6640625" style="145" customWidth="1"/>
    <col min="7" max="7" width="14.1328125" style="145" customWidth="1"/>
    <col min="8" max="8" width="20.53125" style="145" customWidth="1"/>
    <col min="9" max="9" width="32.6640625" style="145" customWidth="1"/>
    <col min="10" max="11" width="11.46484375" style="169" customWidth="1"/>
    <col min="12" max="16384" width="11.46484375" style="145"/>
  </cols>
  <sheetData>
    <row r="1" spans="1:11" ht="19.899999999999999" x14ac:dyDescent="0.5">
      <c r="D1" s="146" t="s">
        <v>0</v>
      </c>
    </row>
    <row r="2" spans="1:11" ht="19.899999999999999" x14ac:dyDescent="0.5">
      <c r="C2" s="147"/>
      <c r="D2" s="146" t="s">
        <v>95</v>
      </c>
      <c r="F2" s="148"/>
      <c r="H2" s="149"/>
    </row>
    <row r="3" spans="1:11" s="150" customFormat="1" ht="6.4" x14ac:dyDescent="0.2">
      <c r="C3" s="151"/>
      <c r="D3" s="152"/>
      <c r="G3" s="153"/>
      <c r="J3" s="170"/>
      <c r="K3" s="170"/>
    </row>
    <row r="4" spans="1:11" s="154" customFormat="1" ht="10.15" x14ac:dyDescent="0.3">
      <c r="C4" s="155"/>
      <c r="D4" s="156" t="s">
        <v>88</v>
      </c>
      <c r="F4" s="156" t="s">
        <v>90</v>
      </c>
      <c r="I4" s="156"/>
      <c r="J4" s="171"/>
      <c r="K4" s="171"/>
    </row>
    <row r="5" spans="1:11" s="154" customFormat="1" ht="10.15" x14ac:dyDescent="0.3">
      <c r="C5" s="155"/>
      <c r="D5" s="156" t="s">
        <v>89</v>
      </c>
      <c r="F5" s="156" t="s">
        <v>91</v>
      </c>
      <c r="I5" s="156"/>
      <c r="J5" s="171"/>
      <c r="K5" s="171"/>
    </row>
    <row r="6" spans="1:11" s="154" customFormat="1" ht="10.15" x14ac:dyDescent="0.3">
      <c r="D6" s="156" t="s">
        <v>92</v>
      </c>
      <c r="F6" s="156"/>
      <c r="I6" s="156"/>
      <c r="J6" s="171"/>
      <c r="K6" s="171"/>
    </row>
    <row r="7" spans="1:11" s="154" customFormat="1" ht="10.15" x14ac:dyDescent="0.3">
      <c r="D7" s="156" t="s">
        <v>93</v>
      </c>
      <c r="F7" s="156" t="s">
        <v>1</v>
      </c>
      <c r="I7" s="156"/>
      <c r="J7" s="171"/>
      <c r="K7" s="171"/>
    </row>
    <row r="8" spans="1:11" s="142" customFormat="1" x14ac:dyDescent="0.35">
      <c r="G8" s="157"/>
      <c r="J8" s="169"/>
      <c r="K8" s="169"/>
    </row>
    <row r="9" spans="1:11" s="173" customFormat="1" ht="18" x14ac:dyDescent="0.5">
      <c r="A9" s="172"/>
      <c r="C9" s="174">
        <f ca="1">Abrechnung!C9</f>
        <v>2021</v>
      </c>
      <c r="E9" s="175" t="s">
        <v>49</v>
      </c>
      <c r="F9" s="176" t="s">
        <v>160</v>
      </c>
      <c r="G9" s="177"/>
      <c r="J9" s="178">
        <v>1</v>
      </c>
      <c r="K9" s="178"/>
    </row>
    <row r="10" spans="1:11" s="142" customFormat="1" x14ac:dyDescent="0.35">
      <c r="D10" s="157"/>
      <c r="G10" s="157"/>
      <c r="J10" s="169"/>
      <c r="K10" s="169"/>
    </row>
    <row r="11" spans="1:11" s="142" customFormat="1" ht="15" x14ac:dyDescent="0.4">
      <c r="A11" s="371" t="s">
        <v>107</v>
      </c>
      <c r="B11" s="371"/>
      <c r="C11" s="371"/>
      <c r="D11" s="371"/>
      <c r="E11" s="371"/>
      <c r="F11" s="371"/>
      <c r="G11" s="157"/>
      <c r="J11" s="169"/>
      <c r="K11" s="169"/>
    </row>
    <row r="12" spans="1:11" s="142" customFormat="1" x14ac:dyDescent="0.35">
      <c r="A12" s="143"/>
      <c r="D12" s="157"/>
      <c r="G12" s="157"/>
      <c r="J12" s="169"/>
      <c r="K12" s="169"/>
    </row>
    <row r="13" spans="1:11" s="143" customFormat="1" ht="13.9" x14ac:dyDescent="0.4">
      <c r="A13" s="179" t="s">
        <v>50</v>
      </c>
      <c r="H13" s="167"/>
      <c r="I13" s="158"/>
      <c r="J13" s="169"/>
      <c r="K13" s="169"/>
    </row>
    <row r="14" spans="1:11" s="143" customFormat="1" x14ac:dyDescent="0.35">
      <c r="A14" s="143" t="s">
        <v>96</v>
      </c>
      <c r="C14" s="143">
        <f>Abrechnung!F12</f>
        <v>0</v>
      </c>
      <c r="H14" s="167"/>
      <c r="I14" s="158"/>
      <c r="J14" s="169"/>
      <c r="K14" s="169"/>
    </row>
    <row r="15" spans="1:11" s="142" customFormat="1" x14ac:dyDescent="0.35">
      <c r="A15" s="142" t="s">
        <v>18</v>
      </c>
      <c r="C15" s="143">
        <f>Abrechnung!F13</f>
        <v>0</v>
      </c>
      <c r="D15" s="180"/>
      <c r="E15" s="180"/>
      <c r="F15" s="180"/>
      <c r="G15" s="181"/>
      <c r="H15" s="167"/>
      <c r="I15" s="158"/>
      <c r="J15" s="169"/>
      <c r="K15" s="169"/>
    </row>
    <row r="16" spans="1:11" s="142" customFormat="1" x14ac:dyDescent="0.35">
      <c r="A16" s="142" t="s">
        <v>19</v>
      </c>
      <c r="C16" s="143">
        <f>Abrechnung!F14</f>
        <v>0</v>
      </c>
      <c r="D16" s="180"/>
      <c r="E16" s="180"/>
      <c r="F16" s="180"/>
      <c r="G16" s="182"/>
      <c r="H16" s="167"/>
      <c r="I16" s="158"/>
      <c r="J16" s="169"/>
      <c r="K16" s="169"/>
    </row>
    <row r="17" spans="1:11" s="142" customFormat="1" x14ac:dyDescent="0.35">
      <c r="A17" s="142" t="s">
        <v>20</v>
      </c>
      <c r="C17" s="143">
        <f>Abrechnung!F15</f>
        <v>0</v>
      </c>
      <c r="D17" s="180"/>
      <c r="E17" s="180"/>
      <c r="F17" s="180"/>
      <c r="G17" s="182"/>
      <c r="H17" s="167"/>
      <c r="I17" s="158"/>
      <c r="J17" s="169"/>
      <c r="K17" s="169"/>
    </row>
    <row r="18" spans="1:11" s="142" customFormat="1" x14ac:dyDescent="0.35">
      <c r="A18" s="142" t="s">
        <v>21</v>
      </c>
      <c r="C18" s="143">
        <f>Abrechnung!F16</f>
        <v>0</v>
      </c>
      <c r="D18" s="180"/>
      <c r="E18" s="180"/>
      <c r="F18" s="180"/>
      <c r="G18" s="183"/>
      <c r="I18" s="158"/>
      <c r="J18" s="184">
        <v>3</v>
      </c>
      <c r="K18" s="169"/>
    </row>
    <row r="19" spans="1:11" s="142" customFormat="1" x14ac:dyDescent="0.35">
      <c r="A19" s="185" t="s">
        <v>9</v>
      </c>
      <c r="C19" s="143">
        <f>Abrechnung!F17</f>
        <v>0</v>
      </c>
      <c r="D19" s="180"/>
      <c r="E19" s="180"/>
      <c r="F19" s="180"/>
      <c r="G19" s="183"/>
      <c r="I19" s="158"/>
      <c r="J19" s="184"/>
      <c r="K19" s="169"/>
    </row>
    <row r="20" spans="1:11" s="142" customFormat="1" x14ac:dyDescent="0.35">
      <c r="C20" s="143"/>
      <c r="D20" s="180"/>
      <c r="E20" s="180"/>
      <c r="F20" s="180"/>
      <c r="G20" s="183"/>
      <c r="I20" s="158"/>
      <c r="J20" s="184"/>
      <c r="K20" s="169"/>
    </row>
    <row r="21" spans="1:11" s="142" customFormat="1" x14ac:dyDescent="0.35">
      <c r="B21" s="180"/>
      <c r="C21" s="180"/>
      <c r="D21" s="180"/>
      <c r="E21" s="180"/>
      <c r="F21" s="180"/>
      <c r="G21" s="183"/>
      <c r="I21" s="158"/>
      <c r="J21" s="184"/>
      <c r="K21" s="169"/>
    </row>
    <row r="22" spans="1:11" s="142" customFormat="1" ht="13.9" x14ac:dyDescent="0.4">
      <c r="A22" s="179" t="s">
        <v>28</v>
      </c>
      <c r="B22" s="159"/>
      <c r="C22" s="159"/>
      <c r="D22" s="180"/>
      <c r="E22" s="180">
        <f>SUM(E16:E21)</f>
        <v>0</v>
      </c>
      <c r="F22" s="180"/>
      <c r="G22" s="183"/>
      <c r="I22" s="158"/>
      <c r="J22" s="184"/>
      <c r="K22" s="169"/>
    </row>
    <row r="23" spans="1:11" s="142" customFormat="1" x14ac:dyDescent="0.35">
      <c r="A23" s="143" t="s">
        <v>55</v>
      </c>
      <c r="B23" s="159"/>
      <c r="C23" s="180">
        <f>Abrechnung!C12</f>
        <v>0</v>
      </c>
      <c r="D23" s="180"/>
      <c r="E23" s="180"/>
      <c r="F23" s="180"/>
      <c r="G23" s="183"/>
      <c r="I23" s="158"/>
      <c r="J23" s="184"/>
      <c r="K23" s="169"/>
    </row>
    <row r="24" spans="1:11" s="142" customFormat="1" x14ac:dyDescent="0.35">
      <c r="A24" s="143" t="s">
        <v>57</v>
      </c>
      <c r="B24" s="159"/>
      <c r="C24" s="180">
        <f>Abrechnung!C13</f>
        <v>0</v>
      </c>
      <c r="D24" s="180"/>
      <c r="E24" s="180"/>
      <c r="F24" s="180"/>
      <c r="G24" s="183"/>
      <c r="I24" s="158"/>
      <c r="J24" s="184"/>
      <c r="K24" s="169"/>
    </row>
    <row r="25" spans="1:11" s="142" customFormat="1" x14ac:dyDescent="0.35">
      <c r="A25" s="143" t="s">
        <v>58</v>
      </c>
      <c r="B25" s="159"/>
      <c r="C25" s="180">
        <f>Abrechnung!C14</f>
        <v>0</v>
      </c>
      <c r="D25" s="180"/>
      <c r="E25" s="180"/>
      <c r="F25" s="180"/>
      <c r="G25" s="183"/>
      <c r="I25" s="158"/>
      <c r="J25" s="184"/>
      <c r="K25" s="169"/>
    </row>
    <row r="26" spans="1:11" s="142" customFormat="1" x14ac:dyDescent="0.35">
      <c r="A26" s="143" t="s">
        <v>59</v>
      </c>
      <c r="B26" s="159"/>
      <c r="C26" s="180">
        <f>Abrechnung!C15</f>
        <v>0</v>
      </c>
      <c r="D26" s="180"/>
      <c r="E26" s="180"/>
      <c r="F26" s="180"/>
      <c r="G26" s="183"/>
      <c r="I26" s="158"/>
      <c r="J26" s="184"/>
      <c r="K26" s="169"/>
    </row>
    <row r="27" spans="1:11" s="142" customFormat="1" x14ac:dyDescent="0.35">
      <c r="A27" s="143"/>
      <c r="B27" s="159"/>
      <c r="C27" s="180"/>
      <c r="D27" s="180"/>
      <c r="E27" s="180"/>
      <c r="F27" s="180"/>
      <c r="G27" s="183"/>
      <c r="I27" s="158"/>
      <c r="J27" s="184"/>
      <c r="K27" s="169"/>
    </row>
    <row r="28" spans="1:11" s="142" customFormat="1" x14ac:dyDescent="0.35">
      <c r="C28" s="180"/>
      <c r="D28" s="180"/>
      <c r="E28" s="180"/>
      <c r="F28" s="180"/>
      <c r="G28" s="183"/>
      <c r="I28" s="158"/>
      <c r="J28" s="184"/>
      <c r="K28" s="169"/>
    </row>
    <row r="29" spans="1:11" s="142" customFormat="1" ht="13.9" x14ac:dyDescent="0.4">
      <c r="A29" s="179" t="s">
        <v>60</v>
      </c>
      <c r="B29" s="141"/>
      <c r="C29" s="159"/>
      <c r="D29" s="166" t="s">
        <v>156</v>
      </c>
      <c r="E29" s="180"/>
      <c r="F29" s="180"/>
      <c r="G29" s="183"/>
      <c r="I29" s="158"/>
      <c r="J29" s="184"/>
      <c r="K29" s="169"/>
    </row>
    <row r="30" spans="1:11" s="142" customFormat="1" x14ac:dyDescent="0.35">
      <c r="A30" s="186">
        <f>Abrechnung!A20</f>
        <v>0</v>
      </c>
      <c r="B30" s="187" t="s">
        <v>62</v>
      </c>
      <c r="C30" s="188">
        <f>Abrechnung!C20</f>
        <v>0</v>
      </c>
      <c r="D30" s="144"/>
      <c r="E30" s="180"/>
      <c r="F30" s="180"/>
      <c r="G30" s="183"/>
      <c r="I30" s="158"/>
      <c r="J30" s="184"/>
      <c r="K30" s="169"/>
    </row>
    <row r="31" spans="1:11" s="142" customFormat="1" x14ac:dyDescent="0.35">
      <c r="A31" s="186">
        <f>Abrechnung!A21</f>
        <v>0</v>
      </c>
      <c r="B31" s="187" t="s">
        <v>64</v>
      </c>
      <c r="C31" s="188">
        <f>Abrechnung!C21</f>
        <v>0</v>
      </c>
      <c r="D31" s="180"/>
      <c r="E31" s="180"/>
      <c r="F31" s="180"/>
      <c r="G31" s="183"/>
      <c r="I31" s="158"/>
      <c r="J31" s="184"/>
      <c r="K31" s="169"/>
    </row>
    <row r="32" spans="1:11" s="142" customFormat="1" x14ac:dyDescent="0.35">
      <c r="A32" s="186">
        <f>Abrechnung!A22</f>
        <v>0</v>
      </c>
      <c r="B32" s="187" t="s">
        <v>63</v>
      </c>
      <c r="C32" s="188">
        <f>Abrechnung!C22</f>
        <v>0</v>
      </c>
      <c r="D32" s="180"/>
      <c r="E32" s="180"/>
      <c r="F32" s="180"/>
      <c r="G32" s="183"/>
      <c r="I32" s="158"/>
      <c r="J32" s="184"/>
      <c r="K32" s="169"/>
    </row>
    <row r="33" spans="1:11" s="142" customFormat="1" ht="13.15" x14ac:dyDescent="0.4">
      <c r="A33" s="187" t="s">
        <v>94</v>
      </c>
      <c r="B33" s="189" t="s">
        <v>65</v>
      </c>
      <c r="C33" s="188">
        <f>Abrechnung!C23</f>
        <v>0</v>
      </c>
      <c r="D33" s="180"/>
      <c r="E33" s="180"/>
      <c r="F33" s="180"/>
      <c r="G33" s="183"/>
      <c r="I33" s="158"/>
      <c r="J33" s="184"/>
      <c r="K33" s="169"/>
    </row>
    <row r="34" spans="1:11" s="142" customFormat="1" ht="13.15" x14ac:dyDescent="0.4">
      <c r="A34" s="187"/>
      <c r="B34" s="189"/>
      <c r="C34" s="190"/>
      <c r="D34" s="180"/>
      <c r="E34" s="180"/>
      <c r="F34" s="180"/>
      <c r="G34" s="183"/>
      <c r="I34" s="158"/>
      <c r="J34" s="184"/>
      <c r="K34" s="169"/>
    </row>
    <row r="35" spans="1:11" s="142" customFormat="1" ht="13.15" x14ac:dyDescent="0.35">
      <c r="A35" s="160" t="s">
        <v>166</v>
      </c>
      <c r="C35" s="180"/>
      <c r="D35" s="180"/>
      <c r="E35" s="180"/>
      <c r="F35" s="180"/>
      <c r="G35" s="183"/>
      <c r="I35" s="158"/>
      <c r="J35" s="184"/>
      <c r="K35" s="169"/>
    </row>
    <row r="36" spans="1:11" s="142" customFormat="1" ht="13.15" x14ac:dyDescent="0.35">
      <c r="A36" s="160"/>
      <c r="C36" s="180"/>
      <c r="D36" s="180"/>
      <c r="E36" s="180"/>
      <c r="F36" s="180"/>
      <c r="G36" s="183"/>
      <c r="I36" s="158"/>
      <c r="J36" s="184"/>
      <c r="K36" s="169"/>
    </row>
    <row r="37" spans="1:11" s="142" customFormat="1" x14ac:dyDescent="0.35">
      <c r="A37" s="191"/>
      <c r="C37" s="180"/>
      <c r="D37" s="180"/>
      <c r="E37" s="180"/>
      <c r="F37" s="180"/>
      <c r="G37" s="183"/>
      <c r="I37" s="158"/>
      <c r="J37" s="184"/>
      <c r="K37" s="169"/>
    </row>
    <row r="38" spans="1:11" s="142" customFormat="1" x14ac:dyDescent="0.35">
      <c r="A38" s="191"/>
      <c r="C38" s="180"/>
      <c r="D38" s="180"/>
      <c r="E38" s="180"/>
      <c r="F38" s="180"/>
      <c r="G38" s="183"/>
      <c r="I38" s="158"/>
      <c r="J38" s="184"/>
      <c r="K38" s="169"/>
    </row>
    <row r="39" spans="1:11" s="142" customFormat="1" x14ac:dyDescent="0.35">
      <c r="C39" s="180"/>
      <c r="D39" s="180"/>
      <c r="E39" s="180"/>
      <c r="F39" s="180"/>
      <c r="G39" s="183"/>
      <c r="I39" s="158"/>
      <c r="J39" s="184"/>
      <c r="K39" s="169"/>
    </row>
    <row r="40" spans="1:11" s="142" customFormat="1" ht="13.9" x14ac:dyDescent="0.4">
      <c r="A40" s="179" t="s">
        <v>61</v>
      </c>
      <c r="B40" s="159"/>
      <c r="C40" s="159"/>
      <c r="D40" s="159"/>
      <c r="E40" s="180"/>
      <c r="F40" s="180"/>
      <c r="G40" s="183"/>
      <c r="I40" s="158"/>
      <c r="J40" s="184"/>
      <c r="K40" s="169"/>
    </row>
    <row r="41" spans="1:11" s="142" customFormat="1" x14ac:dyDescent="0.35">
      <c r="A41" s="192" t="s">
        <v>100</v>
      </c>
      <c r="C41" s="180">
        <f>Abrechnung!F21</f>
        <v>0</v>
      </c>
      <c r="D41" s="180"/>
      <c r="E41" s="180"/>
      <c r="F41" s="180"/>
      <c r="G41" s="183"/>
      <c r="I41" s="158"/>
      <c r="J41" s="184"/>
      <c r="K41" s="169"/>
    </row>
    <row r="42" spans="1:11" s="142" customFormat="1" x14ac:dyDescent="0.35">
      <c r="A42" s="192" t="s">
        <v>101</v>
      </c>
      <c r="C42" s="180">
        <f>Abrechnung!G21</f>
        <v>0</v>
      </c>
      <c r="D42" s="180"/>
      <c r="E42" s="180"/>
      <c r="F42" s="180"/>
      <c r="G42" s="183"/>
      <c r="I42" s="158"/>
      <c r="J42" s="184"/>
      <c r="K42" s="169"/>
    </row>
    <row r="43" spans="1:11" s="142" customFormat="1" x14ac:dyDescent="0.35">
      <c r="A43" s="192" t="s">
        <v>97</v>
      </c>
      <c r="C43" s="180">
        <f>Abrechnung!F22</f>
        <v>0</v>
      </c>
      <c r="D43" s="180"/>
      <c r="E43" s="180"/>
      <c r="F43" s="180"/>
      <c r="G43" s="183"/>
      <c r="I43" s="158"/>
      <c r="J43" s="184"/>
      <c r="K43" s="169"/>
    </row>
    <row r="44" spans="1:11" s="142" customFormat="1" x14ac:dyDescent="0.35">
      <c r="A44" s="192" t="s">
        <v>98</v>
      </c>
      <c r="C44" s="180">
        <f>Abrechnung!G22</f>
        <v>0</v>
      </c>
      <c r="E44" s="180"/>
      <c r="F44" s="180"/>
      <c r="G44" s="183"/>
      <c r="I44" s="158"/>
      <c r="J44" s="184"/>
      <c r="K44" s="169"/>
    </row>
    <row r="45" spans="1:11" s="142" customFormat="1" x14ac:dyDescent="0.35">
      <c r="A45" s="192" t="s">
        <v>99</v>
      </c>
      <c r="C45" s="180">
        <f>Abrechnung!H22</f>
        <v>0</v>
      </c>
      <c r="E45" s="180"/>
      <c r="F45" s="180"/>
      <c r="G45" s="183"/>
      <c r="I45" s="158"/>
      <c r="J45" s="184"/>
      <c r="K45" s="169"/>
    </row>
    <row r="46" spans="1:11" s="166" customFormat="1" ht="13.15" x14ac:dyDescent="0.4">
      <c r="A46" s="193" t="s">
        <v>102</v>
      </c>
      <c r="C46" s="194">
        <f>SUM(C41:C45)</f>
        <v>0</v>
      </c>
      <c r="E46" s="194"/>
      <c r="F46" s="194"/>
      <c r="G46" s="195"/>
      <c r="J46" s="196"/>
      <c r="K46" s="197"/>
    </row>
    <row r="47" spans="1:11" s="142" customFormat="1" x14ac:dyDescent="0.35">
      <c r="C47" s="180"/>
      <c r="D47" s="180"/>
      <c r="E47" s="180"/>
      <c r="F47" s="180"/>
      <c r="G47" s="183"/>
      <c r="I47" s="158"/>
      <c r="J47" s="184"/>
      <c r="K47" s="169"/>
    </row>
    <row r="48" spans="1:11" s="142" customFormat="1" x14ac:dyDescent="0.35">
      <c r="C48" s="180"/>
      <c r="D48" s="180"/>
      <c r="E48" s="180"/>
      <c r="F48" s="180"/>
      <c r="G48" s="183"/>
      <c r="I48" s="158"/>
      <c r="J48" s="184"/>
      <c r="K48" s="169"/>
    </row>
    <row r="49" spans="1:11" s="142" customFormat="1" ht="13.9" x14ac:dyDescent="0.4">
      <c r="A49" s="179" t="s">
        <v>106</v>
      </c>
      <c r="C49" s="180"/>
      <c r="D49" s="180"/>
      <c r="E49" s="180"/>
      <c r="F49" s="180"/>
      <c r="G49" s="183"/>
      <c r="I49" s="158"/>
      <c r="J49" s="184"/>
      <c r="K49" s="169"/>
    </row>
    <row r="50" spans="1:11" s="142" customFormat="1" x14ac:dyDescent="0.35">
      <c r="A50" s="167" t="str">
        <f>Daten!A4</f>
        <v>G300 - Stgw90</v>
      </c>
      <c r="C50" s="180">
        <f>Abrechnung!C85</f>
        <v>0</v>
      </c>
      <c r="D50" s="180"/>
      <c r="E50" s="167">
        <f>Daten!A10</f>
        <v>0</v>
      </c>
      <c r="F50" s="182">
        <f>Abrechnung!C91</f>
        <v>0</v>
      </c>
      <c r="G50" s="183"/>
      <c r="I50" s="158"/>
      <c r="J50" s="184"/>
      <c r="K50" s="169"/>
    </row>
    <row r="51" spans="1:11" s="142" customFormat="1" x14ac:dyDescent="0.35">
      <c r="A51" s="167" t="str">
        <f>Daten!A5</f>
        <v>G300 - Kar</v>
      </c>
      <c r="C51" s="180">
        <f>Abrechnung!C86</f>
        <v>0</v>
      </c>
      <c r="D51" s="180"/>
      <c r="E51" s="167">
        <f>Daten!A11</f>
        <v>0</v>
      </c>
      <c r="F51" s="182">
        <f>Abrechnung!C92</f>
        <v>0</v>
      </c>
      <c r="G51" s="183"/>
      <c r="I51" s="158"/>
      <c r="J51" s="184"/>
      <c r="K51" s="169"/>
    </row>
    <row r="52" spans="1:11" s="142" customFormat="1" x14ac:dyDescent="0.35">
      <c r="A52" s="167" t="str">
        <f>Daten!A6</f>
        <v>G300 - Stgw57/02</v>
      </c>
      <c r="C52" s="180">
        <f>Abrechnung!C87</f>
        <v>0</v>
      </c>
      <c r="D52" s="180"/>
      <c r="E52" s="167">
        <f>Daten!A12</f>
        <v>0</v>
      </c>
      <c r="F52" s="182">
        <f>Abrechnung!C93</f>
        <v>0</v>
      </c>
      <c r="G52" s="183"/>
      <c r="I52" s="158"/>
      <c r="J52" s="184"/>
      <c r="K52" s="169"/>
    </row>
    <row r="53" spans="1:11" s="142" customFormat="1" x14ac:dyDescent="0.35">
      <c r="A53" s="167" t="str">
        <f>Daten!A7</f>
        <v>G300 - Stgw57/03</v>
      </c>
      <c r="C53" s="180">
        <f>Abrechnung!C88</f>
        <v>0</v>
      </c>
      <c r="D53" s="180"/>
      <c r="E53" s="167">
        <f>Daten!A13</f>
        <v>0</v>
      </c>
      <c r="F53" s="182">
        <f>Abrechnung!C94</f>
        <v>0</v>
      </c>
      <c r="G53" s="183"/>
      <c r="I53" s="158"/>
      <c r="J53" s="184"/>
      <c r="K53" s="169"/>
    </row>
    <row r="54" spans="1:11" s="142" customFormat="1" x14ac:dyDescent="0.35">
      <c r="A54" s="167" t="str">
        <f>Daten!A8</f>
        <v>G300 - Stagw</v>
      </c>
      <c r="C54" s="180">
        <f>Abrechnung!C89</f>
        <v>0</v>
      </c>
      <c r="D54" s="180"/>
      <c r="E54" s="167">
        <f>Daten!A14</f>
        <v>0</v>
      </c>
      <c r="F54" s="182">
        <f>Abrechnung!C95</f>
        <v>0</v>
      </c>
      <c r="G54" s="183"/>
      <c r="I54" s="158"/>
      <c r="J54" s="184"/>
      <c r="K54" s="169"/>
    </row>
    <row r="55" spans="1:11" s="142" customFormat="1" x14ac:dyDescent="0.35">
      <c r="A55" s="167" t="str">
        <f>Daten!A9</f>
        <v>G300 - FW</v>
      </c>
      <c r="C55" s="180">
        <f>Abrechnung!C90</f>
        <v>0</v>
      </c>
      <c r="D55" s="180"/>
      <c r="E55" s="167">
        <f>Daten!A15</f>
        <v>0</v>
      </c>
      <c r="F55" s="182">
        <f>Abrechnung!C96</f>
        <v>0</v>
      </c>
      <c r="G55" s="183"/>
      <c r="I55" s="158"/>
      <c r="J55" s="184"/>
      <c r="K55" s="169"/>
    </row>
    <row r="56" spans="1:11" s="142" customFormat="1" x14ac:dyDescent="0.35">
      <c r="C56" s="180"/>
      <c r="D56" s="180"/>
      <c r="E56" s="167">
        <f>Daten!A16</f>
        <v>0</v>
      </c>
      <c r="F56" s="182">
        <f>Abrechnung!C97</f>
        <v>0</v>
      </c>
      <c r="G56" s="183"/>
      <c r="I56" s="158"/>
      <c r="J56" s="184"/>
      <c r="K56" s="169"/>
    </row>
    <row r="57" spans="1:11" s="142" customFormat="1" x14ac:dyDescent="0.35">
      <c r="C57" s="180"/>
      <c r="D57" s="180"/>
      <c r="E57" s="167">
        <f>Daten!A17</f>
        <v>0</v>
      </c>
      <c r="F57" s="182">
        <f>Abrechnung!C98</f>
        <v>0</v>
      </c>
      <c r="G57" s="183"/>
      <c r="I57" s="158"/>
      <c r="J57" s="184"/>
      <c r="K57" s="169"/>
    </row>
  </sheetData>
  <sheetProtection password="CA2D" sheet="1"/>
  <mergeCells count="1">
    <mergeCell ref="A11:F11"/>
  </mergeCells>
  <conditionalFormatting sqref="G58:H58 A10:H10 D23:E27 A39:E39 D30:E34 A47:E48 B35:E38 E29 B14:E14 E40 B41:E42 B43 D43:E43 A41:A46 D22 B49:E49 A50:D50 A28:E28 A12:E13 A11 F12:H17 G11:H11 A15:E21 E44:E46 B58:E58 B51:D57 A51:A55 E50:E57 F18:F58">
    <cfRule type="cellIs" dxfId="29" priority="11" stopIfTrue="1" operator="equal">
      <formula>0</formula>
    </cfRule>
  </conditionalFormatting>
  <conditionalFormatting sqref="G47:G57 G41:G43 G18:G39">
    <cfRule type="expression" dxfId="28" priority="12" stopIfTrue="1">
      <formula>$C18=0</formula>
    </cfRule>
  </conditionalFormatting>
  <conditionalFormatting sqref="A22">
    <cfRule type="cellIs" dxfId="27" priority="9" stopIfTrue="1" operator="equal">
      <formula>0</formula>
    </cfRule>
  </conditionalFormatting>
  <conditionalFormatting sqref="A29">
    <cfRule type="cellIs" dxfId="26" priority="8" stopIfTrue="1" operator="equal">
      <formula>0</formula>
    </cfRule>
  </conditionalFormatting>
  <conditionalFormatting sqref="A40">
    <cfRule type="cellIs" dxfId="25" priority="7" stopIfTrue="1" operator="equal">
      <formula>0</formula>
    </cfRule>
  </conditionalFormatting>
  <conditionalFormatting sqref="G44:G45">
    <cfRule type="expression" dxfId="24" priority="14" stopIfTrue="1">
      <formula>$C40=0</formula>
    </cfRule>
  </conditionalFormatting>
  <conditionalFormatting sqref="G40">
    <cfRule type="expression" dxfId="23" priority="15" stopIfTrue="1">
      <formula>#REF!=0</formula>
    </cfRule>
  </conditionalFormatting>
  <conditionalFormatting sqref="C43:C45">
    <cfRule type="cellIs" dxfId="22" priority="6" stopIfTrue="1" operator="equal">
      <formula>0</formula>
    </cfRule>
  </conditionalFormatting>
  <conditionalFormatting sqref="C46">
    <cfRule type="cellIs" dxfId="21" priority="5" stopIfTrue="1" operator="equal">
      <formula>0</formula>
    </cfRule>
  </conditionalFormatting>
  <conditionalFormatting sqref="C23:C27">
    <cfRule type="cellIs" dxfId="20" priority="4" stopIfTrue="1" operator="equal">
      <formula>0</formula>
    </cfRule>
  </conditionalFormatting>
  <conditionalFormatting sqref="C30:C33">
    <cfRule type="cellIs" dxfId="19" priority="3" stopIfTrue="1" operator="equal">
      <formula>0</formula>
    </cfRule>
  </conditionalFormatting>
  <conditionalFormatting sqref="E22">
    <cfRule type="cellIs" dxfId="18" priority="2" stopIfTrue="1" operator="equal">
      <formula>0</formula>
    </cfRule>
  </conditionalFormatting>
  <conditionalFormatting sqref="A49">
    <cfRule type="cellIs" dxfId="17" priority="1" stopIfTrue="1" operator="equal">
      <formula>0</formula>
    </cfRule>
  </conditionalFormatting>
  <conditionalFormatting sqref="G46">
    <cfRule type="expression" dxfId="16" priority="21" stopIfTrue="1">
      <formula>$C43=0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FF00"/>
    <pageSetUpPr fitToPage="1"/>
  </sheetPr>
  <dimension ref="A1:W85"/>
  <sheetViews>
    <sheetView zoomScale="85" zoomScaleNormal="85" workbookViewId="0">
      <selection activeCell="L15" sqref="L15"/>
    </sheetView>
  </sheetViews>
  <sheetFormatPr baseColWidth="10" defaultColWidth="11.46484375" defaultRowHeight="12.75" x14ac:dyDescent="0.35"/>
  <cols>
    <col min="1" max="1" width="3.86328125" style="145" customWidth="1"/>
    <col min="2" max="2" width="23.86328125" style="145" customWidth="1"/>
    <col min="3" max="3" width="6.6640625" style="145" customWidth="1"/>
    <col min="4" max="4" width="6.86328125" style="145" customWidth="1"/>
    <col min="5" max="6" width="19.33203125" style="145" customWidth="1"/>
    <col min="7" max="7" width="10.53125" style="145" customWidth="1"/>
    <col min="8" max="8" width="15.6640625" style="147" customWidth="1"/>
    <col min="9" max="13" width="6.86328125" style="145" customWidth="1"/>
    <col min="14" max="14" width="16.86328125" style="145" customWidth="1"/>
    <col min="15" max="15" width="16.6640625" style="145" customWidth="1"/>
    <col min="16" max="17" width="16.6640625" style="169" customWidth="1"/>
    <col min="18" max="19" width="16.6640625" style="145" customWidth="1"/>
    <col min="20" max="20" width="14.1328125" style="145" bestFit="1" customWidth="1"/>
    <col min="21" max="16384" width="11.46484375" style="145"/>
  </cols>
  <sheetData>
    <row r="1" spans="1:20" ht="19.899999999999999" x14ac:dyDescent="0.5">
      <c r="D1" s="146" t="s">
        <v>0</v>
      </c>
    </row>
    <row r="2" spans="1:20" ht="19.899999999999999" x14ac:dyDescent="0.5">
      <c r="C2" s="147"/>
      <c r="D2" s="146" t="s">
        <v>95</v>
      </c>
      <c r="F2" s="148"/>
    </row>
    <row r="3" spans="1:20" s="150" customFormat="1" ht="6.4" x14ac:dyDescent="0.2">
      <c r="C3" s="151"/>
      <c r="D3" s="152"/>
      <c r="H3" s="151"/>
      <c r="P3" s="170"/>
      <c r="Q3" s="170"/>
    </row>
    <row r="4" spans="1:20" s="154" customFormat="1" ht="10.15" x14ac:dyDescent="0.3">
      <c r="C4" s="155"/>
      <c r="D4" s="156" t="s">
        <v>88</v>
      </c>
      <c r="F4" s="156" t="s">
        <v>90</v>
      </c>
      <c r="H4" s="155"/>
      <c r="O4" s="156"/>
      <c r="P4" s="171"/>
      <c r="Q4" s="171"/>
    </row>
    <row r="5" spans="1:20" s="154" customFormat="1" ht="10.15" x14ac:dyDescent="0.3">
      <c r="C5" s="155"/>
      <c r="D5" s="156" t="s">
        <v>89</v>
      </c>
      <c r="F5" s="156" t="s">
        <v>91</v>
      </c>
      <c r="H5" s="155"/>
      <c r="O5" s="156"/>
      <c r="P5" s="171"/>
      <c r="Q5" s="171"/>
    </row>
    <row r="6" spans="1:20" s="154" customFormat="1" ht="10.15" x14ac:dyDescent="0.3">
      <c r="D6" s="156" t="s">
        <v>92</v>
      </c>
      <c r="F6" s="156"/>
      <c r="H6" s="155"/>
      <c r="O6" s="156"/>
      <c r="P6" s="171"/>
      <c r="Q6" s="171"/>
    </row>
    <row r="7" spans="1:20" s="154" customFormat="1" ht="10.15" x14ac:dyDescent="0.3">
      <c r="D7" s="156" t="s">
        <v>93</v>
      </c>
      <c r="F7" s="156" t="s">
        <v>1</v>
      </c>
      <c r="H7" s="155"/>
      <c r="O7" s="156"/>
      <c r="P7" s="171"/>
      <c r="Q7" s="171"/>
    </row>
    <row r="8" spans="1:20" s="142" customFormat="1" x14ac:dyDescent="0.35">
      <c r="D8" s="157"/>
      <c r="G8" s="157"/>
      <c r="H8" s="198"/>
      <c r="P8" s="169"/>
      <c r="Q8" s="169"/>
    </row>
    <row r="9" spans="1:20" s="173" customFormat="1" ht="18" x14ac:dyDescent="0.5">
      <c r="D9" s="372">
        <f ca="1">Abrechnung!C9</f>
        <v>2021</v>
      </c>
      <c r="E9" s="372"/>
      <c r="G9" s="177"/>
      <c r="H9" s="200"/>
      <c r="I9" s="175" t="s">
        <v>49</v>
      </c>
      <c r="J9" s="173" t="s">
        <v>160</v>
      </c>
      <c r="K9" s="176"/>
      <c r="L9" s="176"/>
      <c r="M9" s="176"/>
      <c r="N9" s="176"/>
      <c r="P9" s="178">
        <v>1</v>
      </c>
      <c r="Q9" s="178"/>
    </row>
    <row r="10" spans="1:20" s="142" customFormat="1" x14ac:dyDescent="0.35">
      <c r="D10" s="157"/>
      <c r="G10" s="157"/>
      <c r="H10" s="198"/>
      <c r="P10" s="169"/>
      <c r="Q10" s="169"/>
    </row>
    <row r="11" spans="1:20" s="143" customFormat="1" ht="15" x14ac:dyDescent="0.4">
      <c r="A11" s="201" t="s">
        <v>108</v>
      </c>
      <c r="B11" s="201"/>
      <c r="D11" s="202">
        <f>Abrechnung!F13</f>
        <v>0</v>
      </c>
      <c r="E11" s="201"/>
      <c r="F11" s="201"/>
      <c r="G11" s="143">
        <f>Abrechnung!F13</f>
        <v>0</v>
      </c>
      <c r="H11" s="203"/>
      <c r="I11" s="167"/>
      <c r="J11" s="167"/>
      <c r="K11" s="167"/>
      <c r="L11" s="167"/>
      <c r="M11" s="167"/>
      <c r="N11" s="167"/>
      <c r="O11" s="158"/>
      <c r="P11" s="169"/>
      <c r="Q11" s="169"/>
    </row>
    <row r="12" spans="1:20" s="142" customFormat="1" x14ac:dyDescent="0.35">
      <c r="H12" s="198"/>
      <c r="O12" s="180"/>
      <c r="P12" s="204"/>
      <c r="Q12" s="204"/>
      <c r="R12" s="205"/>
    </row>
    <row r="13" spans="1:20" s="143" customFormat="1" ht="13.5" thickBot="1" x14ac:dyDescent="0.45">
      <c r="A13" s="166"/>
      <c r="H13" s="206"/>
      <c r="O13" s="207"/>
      <c r="P13" s="204"/>
      <c r="Q13" s="204"/>
      <c r="R13" s="205"/>
    </row>
    <row r="14" spans="1:20" ht="13.15" x14ac:dyDescent="0.4">
      <c r="A14" s="161"/>
      <c r="B14" s="162" t="s">
        <v>5</v>
      </c>
      <c r="C14" s="163" t="s">
        <v>6</v>
      </c>
      <c r="D14" s="163" t="s">
        <v>7</v>
      </c>
      <c r="E14" s="162" t="s">
        <v>2</v>
      </c>
      <c r="F14" s="162" t="s">
        <v>3</v>
      </c>
      <c r="G14" s="163" t="s">
        <v>8</v>
      </c>
      <c r="H14" s="163" t="s">
        <v>74</v>
      </c>
      <c r="I14" s="309" t="s">
        <v>75</v>
      </c>
      <c r="J14" s="309" t="s">
        <v>76</v>
      </c>
      <c r="K14" s="309" t="s">
        <v>77</v>
      </c>
      <c r="L14" s="309" t="s">
        <v>78</v>
      </c>
      <c r="M14" s="309" t="s">
        <v>79</v>
      </c>
      <c r="N14" s="310" t="s">
        <v>109</v>
      </c>
      <c r="O14" s="208"/>
      <c r="P14" s="209"/>
      <c r="Q14" s="209"/>
      <c r="R14" s="209"/>
      <c r="S14" s="208"/>
      <c r="T14" s="208"/>
    </row>
    <row r="15" spans="1:20" x14ac:dyDescent="0.35">
      <c r="A15" s="164">
        <v>1</v>
      </c>
      <c r="B15" s="210">
        <f>Abrechnung!B28</f>
        <v>0</v>
      </c>
      <c r="C15" s="211">
        <f>Abrechnung!C28</f>
        <v>0</v>
      </c>
      <c r="D15" s="211" t="str">
        <f>Abrechnung!D28</f>
        <v/>
      </c>
      <c r="E15" s="210">
        <f>Abrechnung!E28</f>
        <v>0</v>
      </c>
      <c r="F15" s="210">
        <f>Abrechnung!F28</f>
        <v>0</v>
      </c>
      <c r="G15" s="211" t="e">
        <f>VLOOKUP(P15,Daten!$B$4:$C$17,2,TRUE)</f>
        <v>#N/A</v>
      </c>
      <c r="H15" s="211" t="str">
        <f>Abrechnung!I28</f>
        <v/>
      </c>
      <c r="I15" s="212">
        <f>Abrechnung!J28</f>
        <v>0</v>
      </c>
      <c r="J15" s="212">
        <f>Abrechnung!K28</f>
        <v>0</v>
      </c>
      <c r="K15" s="212">
        <f>Abrechnung!L28</f>
        <v>0</v>
      </c>
      <c r="L15" s="212">
        <f>Abrechnung!M28</f>
        <v>0</v>
      </c>
      <c r="M15" s="212">
        <f>Abrechnung!N28</f>
        <v>0</v>
      </c>
      <c r="N15" s="213">
        <f t="shared" ref="N15:N38" si="0">SUM(I15:M15)</f>
        <v>0</v>
      </c>
      <c r="O15" s="214"/>
      <c r="P15" s="215">
        <v>1</v>
      </c>
      <c r="Q15" s="215">
        <v>1</v>
      </c>
      <c r="R15" s="216">
        <v>1</v>
      </c>
      <c r="S15" s="217"/>
    </row>
    <row r="16" spans="1:20" x14ac:dyDescent="0.35">
      <c r="A16" s="164">
        <v>2</v>
      </c>
      <c r="B16" s="210">
        <f>Abrechnung!B29</f>
        <v>0</v>
      </c>
      <c r="C16" s="211">
        <f>Abrechnung!C29</f>
        <v>0</v>
      </c>
      <c r="D16" s="211" t="str">
        <f>Abrechnung!D29</f>
        <v/>
      </c>
      <c r="E16" s="210">
        <f>Abrechnung!E29</f>
        <v>0</v>
      </c>
      <c r="F16" s="210">
        <f>Abrechnung!F29</f>
        <v>0</v>
      </c>
      <c r="G16" s="211" t="e">
        <f>VLOOKUP(P16,Daten!$B$4:$C$17,2,TRUE)</f>
        <v>#N/A</v>
      </c>
      <c r="H16" s="211" t="str">
        <f>Abrechnung!I29</f>
        <v/>
      </c>
      <c r="I16" s="212">
        <f>Abrechnung!J29</f>
        <v>0</v>
      </c>
      <c r="J16" s="212">
        <f>Abrechnung!K29</f>
        <v>0</v>
      </c>
      <c r="K16" s="212">
        <f>Abrechnung!L29</f>
        <v>0</v>
      </c>
      <c r="L16" s="212">
        <f>Abrechnung!M29</f>
        <v>0</v>
      </c>
      <c r="M16" s="212">
        <f>Abrechnung!N29</f>
        <v>0</v>
      </c>
      <c r="N16" s="213">
        <f t="shared" si="0"/>
        <v>0</v>
      </c>
      <c r="O16" s="214"/>
      <c r="P16" s="215">
        <v>1</v>
      </c>
      <c r="Q16" s="215">
        <v>1</v>
      </c>
      <c r="R16" s="216">
        <v>1</v>
      </c>
      <c r="S16" s="217"/>
    </row>
    <row r="17" spans="1:19" x14ac:dyDescent="0.35">
      <c r="A17" s="164">
        <v>3</v>
      </c>
      <c r="B17" s="210">
        <f>Abrechnung!B30</f>
        <v>0</v>
      </c>
      <c r="C17" s="211">
        <f>Abrechnung!C30</f>
        <v>0</v>
      </c>
      <c r="D17" s="211" t="str">
        <f>Abrechnung!D30</f>
        <v/>
      </c>
      <c r="E17" s="210">
        <f>Abrechnung!E30</f>
        <v>0</v>
      </c>
      <c r="F17" s="210">
        <f>Abrechnung!F30</f>
        <v>0</v>
      </c>
      <c r="G17" s="211" t="e">
        <f>VLOOKUP(P17,Daten!$B$4:$C$17,2,TRUE)</f>
        <v>#N/A</v>
      </c>
      <c r="H17" s="211" t="str">
        <f>Abrechnung!I30</f>
        <v/>
      </c>
      <c r="I17" s="212">
        <f>Abrechnung!J30</f>
        <v>0</v>
      </c>
      <c r="J17" s="212">
        <f>Abrechnung!K30</f>
        <v>0</v>
      </c>
      <c r="K17" s="212">
        <f>Abrechnung!L30</f>
        <v>0</v>
      </c>
      <c r="L17" s="212">
        <f>Abrechnung!M30</f>
        <v>0</v>
      </c>
      <c r="M17" s="212">
        <f>Abrechnung!N30</f>
        <v>0</v>
      </c>
      <c r="N17" s="213">
        <f t="shared" si="0"/>
        <v>0</v>
      </c>
      <c r="O17" s="214"/>
      <c r="P17" s="215">
        <v>1</v>
      </c>
      <c r="Q17" s="215">
        <v>1</v>
      </c>
      <c r="R17" s="216">
        <v>1</v>
      </c>
      <c r="S17" s="217"/>
    </row>
    <row r="18" spans="1:19" x14ac:dyDescent="0.35">
      <c r="A18" s="164">
        <v>4</v>
      </c>
      <c r="B18" s="210">
        <f>Abrechnung!B31</f>
        <v>0</v>
      </c>
      <c r="C18" s="211">
        <f>Abrechnung!C31</f>
        <v>0</v>
      </c>
      <c r="D18" s="211" t="str">
        <f>Abrechnung!D31</f>
        <v/>
      </c>
      <c r="E18" s="210">
        <f>Abrechnung!E31</f>
        <v>0</v>
      </c>
      <c r="F18" s="210">
        <f>Abrechnung!F31</f>
        <v>0</v>
      </c>
      <c r="G18" s="211" t="e">
        <f>VLOOKUP(P18,Daten!$B$4:$C$17,2,TRUE)</f>
        <v>#N/A</v>
      </c>
      <c r="H18" s="211" t="str">
        <f>Abrechnung!I31</f>
        <v/>
      </c>
      <c r="I18" s="212">
        <f>Abrechnung!J31</f>
        <v>0</v>
      </c>
      <c r="J18" s="212">
        <f>Abrechnung!K31</f>
        <v>0</v>
      </c>
      <c r="K18" s="212">
        <f>Abrechnung!L31</f>
        <v>0</v>
      </c>
      <c r="L18" s="212">
        <f>Abrechnung!M31</f>
        <v>0</v>
      </c>
      <c r="M18" s="212">
        <f>Abrechnung!N31</f>
        <v>0</v>
      </c>
      <c r="N18" s="213">
        <f t="shared" si="0"/>
        <v>0</v>
      </c>
      <c r="O18" s="214"/>
      <c r="P18" s="215">
        <v>1</v>
      </c>
      <c r="Q18" s="215">
        <v>1</v>
      </c>
      <c r="R18" s="216">
        <v>1</v>
      </c>
      <c r="S18" s="217"/>
    </row>
    <row r="19" spans="1:19" x14ac:dyDescent="0.35">
      <c r="A19" s="164">
        <v>5</v>
      </c>
      <c r="B19" s="210">
        <f>Abrechnung!B32</f>
        <v>0</v>
      </c>
      <c r="C19" s="211">
        <f>Abrechnung!C32</f>
        <v>0</v>
      </c>
      <c r="D19" s="211" t="str">
        <f>Abrechnung!D32</f>
        <v/>
      </c>
      <c r="E19" s="210">
        <f>Abrechnung!E32</f>
        <v>0</v>
      </c>
      <c r="F19" s="210">
        <f>Abrechnung!F32</f>
        <v>0</v>
      </c>
      <c r="G19" s="211" t="e">
        <f>VLOOKUP(P19,Daten!$B$4:$C$17,2,TRUE)</f>
        <v>#N/A</v>
      </c>
      <c r="H19" s="211" t="str">
        <f>Abrechnung!I32</f>
        <v/>
      </c>
      <c r="I19" s="212">
        <f>Abrechnung!J32</f>
        <v>0</v>
      </c>
      <c r="J19" s="212">
        <f>Abrechnung!K32</f>
        <v>0</v>
      </c>
      <c r="K19" s="212">
        <f>Abrechnung!L32</f>
        <v>0</v>
      </c>
      <c r="L19" s="212">
        <f>Abrechnung!M32</f>
        <v>0</v>
      </c>
      <c r="M19" s="212">
        <f>Abrechnung!N32</f>
        <v>0</v>
      </c>
      <c r="N19" s="213">
        <f t="shared" si="0"/>
        <v>0</v>
      </c>
      <c r="O19" s="214"/>
      <c r="P19" s="215">
        <v>1</v>
      </c>
      <c r="Q19" s="215">
        <v>1</v>
      </c>
      <c r="R19" s="216">
        <v>1</v>
      </c>
      <c r="S19" s="217"/>
    </row>
    <row r="20" spans="1:19" x14ac:dyDescent="0.35">
      <c r="A20" s="164">
        <v>6</v>
      </c>
      <c r="B20" s="210">
        <f>Abrechnung!B33</f>
        <v>0</v>
      </c>
      <c r="C20" s="211">
        <f>Abrechnung!C33</f>
        <v>0</v>
      </c>
      <c r="D20" s="211" t="str">
        <f>Abrechnung!D33</f>
        <v/>
      </c>
      <c r="E20" s="210">
        <f>Abrechnung!E33</f>
        <v>0</v>
      </c>
      <c r="F20" s="210">
        <f>Abrechnung!F33</f>
        <v>0</v>
      </c>
      <c r="G20" s="211" t="e">
        <f>VLOOKUP(P20,Daten!$B$4:$C$17,2,TRUE)</f>
        <v>#N/A</v>
      </c>
      <c r="H20" s="211" t="str">
        <f>Abrechnung!I33</f>
        <v/>
      </c>
      <c r="I20" s="212">
        <f>Abrechnung!J33</f>
        <v>0</v>
      </c>
      <c r="J20" s="212">
        <f>Abrechnung!K33</f>
        <v>0</v>
      </c>
      <c r="K20" s="212">
        <f>Abrechnung!L33</f>
        <v>0</v>
      </c>
      <c r="L20" s="212">
        <f>Abrechnung!M33</f>
        <v>0</v>
      </c>
      <c r="M20" s="212">
        <f>Abrechnung!N33</f>
        <v>0</v>
      </c>
      <c r="N20" s="213">
        <f t="shared" si="0"/>
        <v>0</v>
      </c>
      <c r="O20" s="214"/>
      <c r="P20" s="215">
        <v>1</v>
      </c>
      <c r="Q20" s="215">
        <v>1</v>
      </c>
      <c r="R20" s="216">
        <v>1</v>
      </c>
      <c r="S20" s="217"/>
    </row>
    <row r="21" spans="1:19" x14ac:dyDescent="0.35">
      <c r="A21" s="164">
        <v>7</v>
      </c>
      <c r="B21" s="210">
        <f>Abrechnung!B34</f>
        <v>0</v>
      </c>
      <c r="C21" s="211">
        <f>Abrechnung!C34</f>
        <v>0</v>
      </c>
      <c r="D21" s="211" t="str">
        <f>Abrechnung!D34</f>
        <v/>
      </c>
      <c r="E21" s="210">
        <f>Abrechnung!E34</f>
        <v>0</v>
      </c>
      <c r="F21" s="210">
        <f>Abrechnung!F34</f>
        <v>0</v>
      </c>
      <c r="G21" s="211" t="e">
        <f>VLOOKUP(P21,Daten!$B$4:$C$17,2,TRUE)</f>
        <v>#N/A</v>
      </c>
      <c r="H21" s="211" t="str">
        <f>Abrechnung!I34</f>
        <v/>
      </c>
      <c r="I21" s="212">
        <f>Abrechnung!J34</f>
        <v>0</v>
      </c>
      <c r="J21" s="212">
        <f>Abrechnung!K34</f>
        <v>0</v>
      </c>
      <c r="K21" s="212">
        <f>Abrechnung!L34</f>
        <v>0</v>
      </c>
      <c r="L21" s="212">
        <f>Abrechnung!M34</f>
        <v>0</v>
      </c>
      <c r="M21" s="212">
        <f>Abrechnung!N34</f>
        <v>0</v>
      </c>
      <c r="N21" s="213">
        <f t="shared" si="0"/>
        <v>0</v>
      </c>
      <c r="O21" s="214"/>
      <c r="P21" s="215">
        <v>1</v>
      </c>
      <c r="Q21" s="215">
        <v>1</v>
      </c>
      <c r="R21" s="216">
        <v>1</v>
      </c>
      <c r="S21" s="217"/>
    </row>
    <row r="22" spans="1:19" x14ac:dyDescent="0.35">
      <c r="A22" s="164">
        <v>8</v>
      </c>
      <c r="B22" s="210">
        <f>Abrechnung!B35</f>
        <v>0</v>
      </c>
      <c r="C22" s="211">
        <f>Abrechnung!C35</f>
        <v>0</v>
      </c>
      <c r="D22" s="211" t="str">
        <f>Abrechnung!D35</f>
        <v/>
      </c>
      <c r="E22" s="210">
        <f>Abrechnung!E35</f>
        <v>0</v>
      </c>
      <c r="F22" s="210">
        <f>Abrechnung!F35</f>
        <v>0</v>
      </c>
      <c r="G22" s="211" t="e">
        <f>VLOOKUP(P22,Daten!$B$4:$C$17,2,TRUE)</f>
        <v>#N/A</v>
      </c>
      <c r="H22" s="211" t="str">
        <f>Abrechnung!I35</f>
        <v/>
      </c>
      <c r="I22" s="212">
        <f>Abrechnung!J35</f>
        <v>0</v>
      </c>
      <c r="J22" s="212">
        <f>Abrechnung!K35</f>
        <v>0</v>
      </c>
      <c r="K22" s="212">
        <f>Abrechnung!L35</f>
        <v>0</v>
      </c>
      <c r="L22" s="212">
        <f>Abrechnung!M35</f>
        <v>0</v>
      </c>
      <c r="M22" s="212">
        <f>Abrechnung!N35</f>
        <v>0</v>
      </c>
      <c r="N22" s="213">
        <f t="shared" si="0"/>
        <v>0</v>
      </c>
      <c r="O22" s="214"/>
      <c r="P22" s="215">
        <v>1</v>
      </c>
      <c r="Q22" s="215">
        <v>1</v>
      </c>
      <c r="R22" s="216">
        <v>1</v>
      </c>
      <c r="S22" s="217"/>
    </row>
    <row r="23" spans="1:19" x14ac:dyDescent="0.35">
      <c r="A23" s="164">
        <v>9</v>
      </c>
      <c r="B23" s="210">
        <f>Abrechnung!B36</f>
        <v>0</v>
      </c>
      <c r="C23" s="211">
        <f>Abrechnung!C36</f>
        <v>0</v>
      </c>
      <c r="D23" s="211" t="str">
        <f>Abrechnung!D36</f>
        <v/>
      </c>
      <c r="E23" s="210">
        <f>Abrechnung!E36</f>
        <v>0</v>
      </c>
      <c r="F23" s="210">
        <f>Abrechnung!F36</f>
        <v>0</v>
      </c>
      <c r="G23" s="211" t="e">
        <f>VLOOKUP(P23,Daten!$B$4:$C$17,2,TRUE)</f>
        <v>#N/A</v>
      </c>
      <c r="H23" s="211" t="str">
        <f>Abrechnung!I36</f>
        <v/>
      </c>
      <c r="I23" s="212">
        <f>Abrechnung!J36</f>
        <v>0</v>
      </c>
      <c r="J23" s="212">
        <f>Abrechnung!K36</f>
        <v>0</v>
      </c>
      <c r="K23" s="212">
        <f>Abrechnung!L36</f>
        <v>0</v>
      </c>
      <c r="L23" s="212">
        <f>Abrechnung!M36</f>
        <v>0</v>
      </c>
      <c r="M23" s="212">
        <f>Abrechnung!N36</f>
        <v>0</v>
      </c>
      <c r="N23" s="213">
        <f t="shared" si="0"/>
        <v>0</v>
      </c>
      <c r="O23" s="214"/>
      <c r="P23" s="215">
        <v>1</v>
      </c>
      <c r="Q23" s="215">
        <v>1</v>
      </c>
      <c r="R23" s="216">
        <v>1</v>
      </c>
      <c r="S23" s="217"/>
    </row>
    <row r="24" spans="1:19" x14ac:dyDescent="0.35">
      <c r="A24" s="164">
        <v>10</v>
      </c>
      <c r="B24" s="210">
        <f>Abrechnung!B37</f>
        <v>0</v>
      </c>
      <c r="C24" s="211">
        <f>Abrechnung!C37</f>
        <v>0</v>
      </c>
      <c r="D24" s="211" t="str">
        <f>Abrechnung!D37</f>
        <v/>
      </c>
      <c r="E24" s="210">
        <f>Abrechnung!E37</f>
        <v>0</v>
      </c>
      <c r="F24" s="210">
        <f>Abrechnung!F37</f>
        <v>0</v>
      </c>
      <c r="G24" s="211" t="e">
        <f>VLOOKUP(P24,Daten!$B$4:$C$17,2,TRUE)</f>
        <v>#N/A</v>
      </c>
      <c r="H24" s="211" t="str">
        <f>Abrechnung!I37</f>
        <v/>
      </c>
      <c r="I24" s="212">
        <f>Abrechnung!J37</f>
        <v>0</v>
      </c>
      <c r="J24" s="212">
        <f>Abrechnung!K37</f>
        <v>0</v>
      </c>
      <c r="K24" s="212">
        <f>Abrechnung!L37</f>
        <v>0</v>
      </c>
      <c r="L24" s="212">
        <f>Abrechnung!M37</f>
        <v>0</v>
      </c>
      <c r="M24" s="212">
        <f>Abrechnung!N37</f>
        <v>0</v>
      </c>
      <c r="N24" s="213">
        <f t="shared" si="0"/>
        <v>0</v>
      </c>
      <c r="O24" s="214"/>
      <c r="P24" s="215">
        <v>1</v>
      </c>
      <c r="Q24" s="215">
        <v>1</v>
      </c>
      <c r="R24" s="216">
        <v>1</v>
      </c>
      <c r="S24" s="217"/>
    </row>
    <row r="25" spans="1:19" x14ac:dyDescent="0.35">
      <c r="A25" s="164">
        <v>11</v>
      </c>
      <c r="B25" s="210">
        <f>Abrechnung!B38</f>
        <v>0</v>
      </c>
      <c r="C25" s="211">
        <f>Abrechnung!C38</f>
        <v>0</v>
      </c>
      <c r="D25" s="211" t="str">
        <f>Abrechnung!D38</f>
        <v/>
      </c>
      <c r="E25" s="210">
        <f>Abrechnung!E38</f>
        <v>0</v>
      </c>
      <c r="F25" s="210">
        <f>Abrechnung!F38</f>
        <v>0</v>
      </c>
      <c r="G25" s="211" t="e">
        <f>VLOOKUP(P25,Daten!$B$4:$C$17,2,TRUE)</f>
        <v>#N/A</v>
      </c>
      <c r="H25" s="211" t="str">
        <f>Abrechnung!I38</f>
        <v/>
      </c>
      <c r="I25" s="212">
        <f>Abrechnung!J38</f>
        <v>0</v>
      </c>
      <c r="J25" s="212">
        <f>Abrechnung!K38</f>
        <v>0</v>
      </c>
      <c r="K25" s="212">
        <f>Abrechnung!L38</f>
        <v>0</v>
      </c>
      <c r="L25" s="212">
        <f>Abrechnung!M38</f>
        <v>0</v>
      </c>
      <c r="M25" s="212">
        <f>Abrechnung!N38</f>
        <v>0</v>
      </c>
      <c r="N25" s="213">
        <f t="shared" si="0"/>
        <v>0</v>
      </c>
      <c r="O25" s="214"/>
      <c r="P25" s="215">
        <v>1</v>
      </c>
      <c r="Q25" s="215">
        <v>1</v>
      </c>
      <c r="R25" s="216">
        <v>1</v>
      </c>
      <c r="S25" s="217"/>
    </row>
    <row r="26" spans="1:19" x14ac:dyDescent="0.35">
      <c r="A26" s="164">
        <v>12</v>
      </c>
      <c r="B26" s="210">
        <f>Abrechnung!B39</f>
        <v>0</v>
      </c>
      <c r="C26" s="211">
        <f>Abrechnung!C39</f>
        <v>0</v>
      </c>
      <c r="D26" s="211" t="str">
        <f>Abrechnung!D39</f>
        <v/>
      </c>
      <c r="E26" s="210">
        <f>Abrechnung!E39</f>
        <v>0</v>
      </c>
      <c r="F26" s="210">
        <f>Abrechnung!F39</f>
        <v>0</v>
      </c>
      <c r="G26" s="211" t="e">
        <f>VLOOKUP(P26,Daten!$B$4:$C$17,2,TRUE)</f>
        <v>#N/A</v>
      </c>
      <c r="H26" s="211" t="str">
        <f>Abrechnung!I39</f>
        <v/>
      </c>
      <c r="I26" s="212">
        <f>Abrechnung!J39</f>
        <v>0</v>
      </c>
      <c r="J26" s="212">
        <f>Abrechnung!K39</f>
        <v>0</v>
      </c>
      <c r="K26" s="212">
        <f>Abrechnung!L39</f>
        <v>0</v>
      </c>
      <c r="L26" s="212">
        <f>Abrechnung!M39</f>
        <v>0</v>
      </c>
      <c r="M26" s="212">
        <f>Abrechnung!N39</f>
        <v>0</v>
      </c>
      <c r="N26" s="213">
        <f t="shared" si="0"/>
        <v>0</v>
      </c>
      <c r="O26" s="214"/>
      <c r="P26" s="215">
        <v>1</v>
      </c>
      <c r="Q26" s="215">
        <v>1</v>
      </c>
      <c r="R26" s="216">
        <v>1</v>
      </c>
      <c r="S26" s="217"/>
    </row>
    <row r="27" spans="1:19" x14ac:dyDescent="0.35">
      <c r="A27" s="164">
        <v>13</v>
      </c>
      <c r="B27" s="210">
        <f>Abrechnung!B40</f>
        <v>0</v>
      </c>
      <c r="C27" s="211">
        <f>Abrechnung!C40</f>
        <v>0</v>
      </c>
      <c r="D27" s="211" t="str">
        <f>Abrechnung!D40</f>
        <v/>
      </c>
      <c r="E27" s="210">
        <f>Abrechnung!E40</f>
        <v>0</v>
      </c>
      <c r="F27" s="210">
        <f>Abrechnung!F40</f>
        <v>0</v>
      </c>
      <c r="G27" s="211" t="e">
        <f>VLOOKUP(P27,Daten!$B$4:$C$17,2,TRUE)</f>
        <v>#N/A</v>
      </c>
      <c r="H27" s="211" t="str">
        <f>Abrechnung!I40</f>
        <v/>
      </c>
      <c r="I27" s="212">
        <f>Abrechnung!J40</f>
        <v>0</v>
      </c>
      <c r="J27" s="212">
        <f>Abrechnung!K40</f>
        <v>0</v>
      </c>
      <c r="K27" s="212">
        <f>Abrechnung!L40</f>
        <v>0</v>
      </c>
      <c r="L27" s="212">
        <f>Abrechnung!M40</f>
        <v>0</v>
      </c>
      <c r="M27" s="212">
        <f>Abrechnung!N40</f>
        <v>0</v>
      </c>
      <c r="N27" s="213">
        <f t="shared" si="0"/>
        <v>0</v>
      </c>
      <c r="O27" s="214"/>
      <c r="P27" s="215">
        <v>1</v>
      </c>
      <c r="Q27" s="215">
        <v>1</v>
      </c>
      <c r="R27" s="216">
        <v>1</v>
      </c>
      <c r="S27" s="217"/>
    </row>
    <row r="28" spans="1:19" x14ac:dyDescent="0.35">
      <c r="A28" s="164">
        <v>14</v>
      </c>
      <c r="B28" s="210">
        <f>Abrechnung!B41</f>
        <v>0</v>
      </c>
      <c r="C28" s="211">
        <f>Abrechnung!C41</f>
        <v>0</v>
      </c>
      <c r="D28" s="211" t="str">
        <f>Abrechnung!D41</f>
        <v/>
      </c>
      <c r="E28" s="210">
        <f>Abrechnung!E41</f>
        <v>0</v>
      </c>
      <c r="F28" s="210">
        <f>Abrechnung!F41</f>
        <v>0</v>
      </c>
      <c r="G28" s="211" t="e">
        <f>VLOOKUP(P28,Daten!$B$4:$C$17,2,TRUE)</f>
        <v>#N/A</v>
      </c>
      <c r="H28" s="211" t="str">
        <f>Abrechnung!I41</f>
        <v/>
      </c>
      <c r="I28" s="212">
        <f>Abrechnung!J41</f>
        <v>0</v>
      </c>
      <c r="J28" s="212">
        <f>Abrechnung!K41</f>
        <v>0</v>
      </c>
      <c r="K28" s="212">
        <f>Abrechnung!L41</f>
        <v>0</v>
      </c>
      <c r="L28" s="212">
        <f>Abrechnung!M41</f>
        <v>0</v>
      </c>
      <c r="M28" s="212">
        <f>Abrechnung!N41</f>
        <v>0</v>
      </c>
      <c r="N28" s="213">
        <f t="shared" si="0"/>
        <v>0</v>
      </c>
      <c r="O28" s="214"/>
      <c r="P28" s="215">
        <v>1</v>
      </c>
      <c r="Q28" s="215">
        <v>1</v>
      </c>
      <c r="R28" s="216">
        <v>1</v>
      </c>
      <c r="S28" s="217"/>
    </row>
    <row r="29" spans="1:19" x14ac:dyDescent="0.35">
      <c r="A29" s="164">
        <v>15</v>
      </c>
      <c r="B29" s="210">
        <f>Abrechnung!B42</f>
        <v>0</v>
      </c>
      <c r="C29" s="211">
        <f>Abrechnung!C42</f>
        <v>0</v>
      </c>
      <c r="D29" s="211" t="str">
        <f>Abrechnung!D42</f>
        <v/>
      </c>
      <c r="E29" s="210">
        <f>Abrechnung!E42</f>
        <v>0</v>
      </c>
      <c r="F29" s="210">
        <f>Abrechnung!F42</f>
        <v>0</v>
      </c>
      <c r="G29" s="211" t="e">
        <f>VLOOKUP(P29,Daten!$B$4:$C$17,2,TRUE)</f>
        <v>#N/A</v>
      </c>
      <c r="H29" s="211" t="str">
        <f>Abrechnung!I42</f>
        <v/>
      </c>
      <c r="I29" s="212">
        <f>Abrechnung!J42</f>
        <v>0</v>
      </c>
      <c r="J29" s="212">
        <f>Abrechnung!K42</f>
        <v>0</v>
      </c>
      <c r="K29" s="212">
        <f>Abrechnung!L42</f>
        <v>0</v>
      </c>
      <c r="L29" s="212">
        <f>Abrechnung!M42</f>
        <v>0</v>
      </c>
      <c r="M29" s="212">
        <f>Abrechnung!N42</f>
        <v>0</v>
      </c>
      <c r="N29" s="213">
        <f t="shared" si="0"/>
        <v>0</v>
      </c>
      <c r="O29" s="214"/>
      <c r="P29" s="215">
        <v>1</v>
      </c>
      <c r="Q29" s="215">
        <v>1</v>
      </c>
      <c r="R29" s="216">
        <v>1</v>
      </c>
      <c r="S29" s="217"/>
    </row>
    <row r="30" spans="1:19" x14ac:dyDescent="0.35">
      <c r="A30" s="164">
        <v>16</v>
      </c>
      <c r="B30" s="210">
        <f>Abrechnung!B43</f>
        <v>0</v>
      </c>
      <c r="C30" s="211">
        <f>Abrechnung!C43</f>
        <v>0</v>
      </c>
      <c r="D30" s="211" t="str">
        <f>Abrechnung!D43</f>
        <v/>
      </c>
      <c r="E30" s="210">
        <f>Abrechnung!E43</f>
        <v>0</v>
      </c>
      <c r="F30" s="210">
        <f>Abrechnung!F43</f>
        <v>0</v>
      </c>
      <c r="G30" s="211" t="e">
        <f>VLOOKUP(P30,Daten!$B$4:$C$17,2,TRUE)</f>
        <v>#N/A</v>
      </c>
      <c r="H30" s="211" t="str">
        <f>Abrechnung!I43</f>
        <v/>
      </c>
      <c r="I30" s="212">
        <f>Abrechnung!J43</f>
        <v>0</v>
      </c>
      <c r="J30" s="212">
        <f>Abrechnung!K43</f>
        <v>0</v>
      </c>
      <c r="K30" s="212">
        <f>Abrechnung!L43</f>
        <v>0</v>
      </c>
      <c r="L30" s="212">
        <f>Abrechnung!M43</f>
        <v>0</v>
      </c>
      <c r="M30" s="212">
        <f>Abrechnung!N43</f>
        <v>0</v>
      </c>
      <c r="N30" s="213">
        <f t="shared" si="0"/>
        <v>0</v>
      </c>
      <c r="O30" s="214"/>
      <c r="P30" s="215">
        <v>1</v>
      </c>
      <c r="Q30" s="215">
        <v>1</v>
      </c>
      <c r="R30" s="216">
        <v>1</v>
      </c>
      <c r="S30" s="217"/>
    </row>
    <row r="31" spans="1:19" x14ac:dyDescent="0.35">
      <c r="A31" s="164">
        <v>17</v>
      </c>
      <c r="B31" s="210">
        <f>Abrechnung!B44</f>
        <v>0</v>
      </c>
      <c r="C31" s="211">
        <f>Abrechnung!C44</f>
        <v>0</v>
      </c>
      <c r="D31" s="211" t="str">
        <f>Abrechnung!D44</f>
        <v/>
      </c>
      <c r="E31" s="210">
        <f>Abrechnung!E44</f>
        <v>0</v>
      </c>
      <c r="F31" s="210">
        <f>Abrechnung!F44</f>
        <v>0</v>
      </c>
      <c r="G31" s="211" t="e">
        <f>VLOOKUP(P31,Daten!$B$4:$C$17,2,TRUE)</f>
        <v>#N/A</v>
      </c>
      <c r="H31" s="211" t="str">
        <f>Abrechnung!I44</f>
        <v/>
      </c>
      <c r="I31" s="212">
        <f>Abrechnung!J44</f>
        <v>0</v>
      </c>
      <c r="J31" s="212">
        <f>Abrechnung!K44</f>
        <v>0</v>
      </c>
      <c r="K31" s="212">
        <f>Abrechnung!L44</f>
        <v>0</v>
      </c>
      <c r="L31" s="212">
        <f>Abrechnung!M44</f>
        <v>0</v>
      </c>
      <c r="M31" s="212">
        <f>Abrechnung!N44</f>
        <v>0</v>
      </c>
      <c r="N31" s="213">
        <f t="shared" si="0"/>
        <v>0</v>
      </c>
      <c r="O31" s="214"/>
      <c r="P31" s="215">
        <v>1</v>
      </c>
      <c r="Q31" s="215">
        <v>1</v>
      </c>
      <c r="R31" s="216">
        <v>1</v>
      </c>
      <c r="S31" s="217"/>
    </row>
    <row r="32" spans="1:19" x14ac:dyDescent="0.35">
      <c r="A32" s="164">
        <v>18</v>
      </c>
      <c r="B32" s="210">
        <f>Abrechnung!B45</f>
        <v>0</v>
      </c>
      <c r="C32" s="211">
        <f>Abrechnung!C45</f>
        <v>0</v>
      </c>
      <c r="D32" s="211" t="str">
        <f>Abrechnung!D45</f>
        <v/>
      </c>
      <c r="E32" s="210">
        <f>Abrechnung!E45</f>
        <v>0</v>
      </c>
      <c r="F32" s="210">
        <f>Abrechnung!F45</f>
        <v>0</v>
      </c>
      <c r="G32" s="211" t="e">
        <f>VLOOKUP(P32,Daten!$B$4:$C$17,2,TRUE)</f>
        <v>#N/A</v>
      </c>
      <c r="H32" s="211" t="str">
        <f>Abrechnung!I45</f>
        <v/>
      </c>
      <c r="I32" s="212">
        <f>Abrechnung!J45</f>
        <v>0</v>
      </c>
      <c r="J32" s="212">
        <f>Abrechnung!K45</f>
        <v>0</v>
      </c>
      <c r="K32" s="212">
        <f>Abrechnung!L45</f>
        <v>0</v>
      </c>
      <c r="L32" s="212">
        <f>Abrechnung!M45</f>
        <v>0</v>
      </c>
      <c r="M32" s="212">
        <f>Abrechnung!N45</f>
        <v>0</v>
      </c>
      <c r="N32" s="213">
        <f t="shared" si="0"/>
        <v>0</v>
      </c>
      <c r="O32" s="214"/>
      <c r="P32" s="215">
        <v>1</v>
      </c>
      <c r="Q32" s="215">
        <v>1</v>
      </c>
      <c r="R32" s="216">
        <v>1</v>
      </c>
      <c r="S32" s="217"/>
    </row>
    <row r="33" spans="1:23" x14ac:dyDescent="0.35">
      <c r="A33" s="164">
        <v>19</v>
      </c>
      <c r="B33" s="210">
        <f>Abrechnung!B46</f>
        <v>0</v>
      </c>
      <c r="C33" s="211">
        <f>Abrechnung!C46</f>
        <v>0</v>
      </c>
      <c r="D33" s="211" t="str">
        <f>Abrechnung!D46</f>
        <v/>
      </c>
      <c r="E33" s="210">
        <f>Abrechnung!E46</f>
        <v>0</v>
      </c>
      <c r="F33" s="210">
        <f>Abrechnung!F46</f>
        <v>0</v>
      </c>
      <c r="G33" s="211" t="e">
        <f>VLOOKUP(P33,Daten!$B$4:$C$17,2,TRUE)</f>
        <v>#N/A</v>
      </c>
      <c r="H33" s="211" t="str">
        <f>Abrechnung!I46</f>
        <v/>
      </c>
      <c r="I33" s="212">
        <f>Abrechnung!J46</f>
        <v>0</v>
      </c>
      <c r="J33" s="212">
        <f>Abrechnung!K46</f>
        <v>0</v>
      </c>
      <c r="K33" s="212">
        <f>Abrechnung!L46</f>
        <v>0</v>
      </c>
      <c r="L33" s="212">
        <f>Abrechnung!M46</f>
        <v>0</v>
      </c>
      <c r="M33" s="212">
        <f>Abrechnung!N46</f>
        <v>0</v>
      </c>
      <c r="N33" s="213">
        <f t="shared" si="0"/>
        <v>0</v>
      </c>
      <c r="O33" s="214"/>
      <c r="P33" s="215">
        <v>1</v>
      </c>
      <c r="Q33" s="215">
        <v>1</v>
      </c>
      <c r="R33" s="216">
        <v>1</v>
      </c>
      <c r="S33" s="217"/>
    </row>
    <row r="34" spans="1:23" x14ac:dyDescent="0.35">
      <c r="A34" s="164">
        <v>20</v>
      </c>
      <c r="B34" s="210">
        <f>Abrechnung!B47</f>
        <v>0</v>
      </c>
      <c r="C34" s="211">
        <f>Abrechnung!C47</f>
        <v>0</v>
      </c>
      <c r="D34" s="211" t="str">
        <f>Abrechnung!D47</f>
        <v/>
      </c>
      <c r="E34" s="210">
        <f>Abrechnung!E47</f>
        <v>0</v>
      </c>
      <c r="F34" s="210">
        <f>Abrechnung!F47</f>
        <v>0</v>
      </c>
      <c r="G34" s="211" t="e">
        <f>VLOOKUP(P34,Daten!$B$4:$C$17,2,TRUE)</f>
        <v>#N/A</v>
      </c>
      <c r="H34" s="211" t="str">
        <f>Abrechnung!I47</f>
        <v/>
      </c>
      <c r="I34" s="212">
        <f>Abrechnung!J47</f>
        <v>0</v>
      </c>
      <c r="J34" s="212">
        <f>Abrechnung!K47</f>
        <v>0</v>
      </c>
      <c r="K34" s="212">
        <f>Abrechnung!L47</f>
        <v>0</v>
      </c>
      <c r="L34" s="212">
        <f>Abrechnung!M47</f>
        <v>0</v>
      </c>
      <c r="M34" s="212">
        <f>Abrechnung!N47</f>
        <v>0</v>
      </c>
      <c r="N34" s="213">
        <f t="shared" si="0"/>
        <v>0</v>
      </c>
      <c r="O34" s="214"/>
      <c r="P34" s="215">
        <v>1</v>
      </c>
      <c r="Q34" s="215">
        <v>1</v>
      </c>
      <c r="R34" s="216">
        <v>1</v>
      </c>
      <c r="S34" s="217"/>
    </row>
    <row r="35" spans="1:23" x14ac:dyDescent="0.35">
      <c r="A35" s="164">
        <v>21</v>
      </c>
      <c r="B35" s="210">
        <f>Abrechnung!B48</f>
        <v>0</v>
      </c>
      <c r="C35" s="211">
        <f>Abrechnung!C48</f>
        <v>0</v>
      </c>
      <c r="D35" s="211" t="str">
        <f>Abrechnung!D48</f>
        <v/>
      </c>
      <c r="E35" s="210">
        <f>Abrechnung!E48</f>
        <v>0</v>
      </c>
      <c r="F35" s="210">
        <f>Abrechnung!F48</f>
        <v>0</v>
      </c>
      <c r="G35" s="211" t="e">
        <f>VLOOKUP(P35,Daten!$B$4:$C$17,2,TRUE)</f>
        <v>#N/A</v>
      </c>
      <c r="H35" s="211" t="str">
        <f>Abrechnung!I48</f>
        <v/>
      </c>
      <c r="I35" s="212">
        <f>Abrechnung!J48</f>
        <v>0</v>
      </c>
      <c r="J35" s="212">
        <f>Abrechnung!K48</f>
        <v>0</v>
      </c>
      <c r="K35" s="212">
        <f>Abrechnung!L48</f>
        <v>0</v>
      </c>
      <c r="L35" s="212">
        <f>Abrechnung!M48</f>
        <v>0</v>
      </c>
      <c r="M35" s="212">
        <f>Abrechnung!N48</f>
        <v>0</v>
      </c>
      <c r="N35" s="213">
        <f t="shared" si="0"/>
        <v>0</v>
      </c>
      <c r="O35" s="214"/>
      <c r="P35" s="215">
        <v>1</v>
      </c>
      <c r="Q35" s="215">
        <v>1</v>
      </c>
      <c r="R35" s="216">
        <v>1</v>
      </c>
      <c r="S35" s="217"/>
    </row>
    <row r="36" spans="1:23" x14ac:dyDescent="0.35">
      <c r="A36" s="164">
        <v>22</v>
      </c>
      <c r="B36" s="210">
        <f>Abrechnung!B49</f>
        <v>0</v>
      </c>
      <c r="C36" s="211">
        <f>Abrechnung!C49</f>
        <v>0</v>
      </c>
      <c r="D36" s="211" t="str">
        <f>Abrechnung!D49</f>
        <v/>
      </c>
      <c r="E36" s="210">
        <f>Abrechnung!E49</f>
        <v>0</v>
      </c>
      <c r="F36" s="210">
        <f>Abrechnung!F49</f>
        <v>0</v>
      </c>
      <c r="G36" s="211" t="e">
        <f>VLOOKUP(P36,Daten!$B$4:$C$17,2,TRUE)</f>
        <v>#N/A</v>
      </c>
      <c r="H36" s="211" t="str">
        <f>Abrechnung!I49</f>
        <v/>
      </c>
      <c r="I36" s="212">
        <f>Abrechnung!J49</f>
        <v>0</v>
      </c>
      <c r="J36" s="212">
        <f>Abrechnung!K49</f>
        <v>0</v>
      </c>
      <c r="K36" s="212">
        <f>Abrechnung!L49</f>
        <v>0</v>
      </c>
      <c r="L36" s="212">
        <f>Abrechnung!M49</f>
        <v>0</v>
      </c>
      <c r="M36" s="212">
        <f>Abrechnung!N49</f>
        <v>0</v>
      </c>
      <c r="N36" s="213">
        <f t="shared" si="0"/>
        <v>0</v>
      </c>
      <c r="O36" s="214"/>
      <c r="P36" s="215">
        <v>1</v>
      </c>
      <c r="Q36" s="215">
        <v>1</v>
      </c>
      <c r="R36" s="216">
        <v>1</v>
      </c>
      <c r="S36" s="217"/>
    </row>
    <row r="37" spans="1:23" x14ac:dyDescent="0.35">
      <c r="A37" s="164">
        <v>23</v>
      </c>
      <c r="B37" s="210">
        <f>Abrechnung!B50</f>
        <v>0</v>
      </c>
      <c r="C37" s="211">
        <f>Abrechnung!C50</f>
        <v>0</v>
      </c>
      <c r="D37" s="211" t="str">
        <f>Abrechnung!D50</f>
        <v/>
      </c>
      <c r="E37" s="210">
        <f>Abrechnung!E50</f>
        <v>0</v>
      </c>
      <c r="F37" s="210">
        <f>Abrechnung!F50</f>
        <v>0</v>
      </c>
      <c r="G37" s="211" t="e">
        <f>VLOOKUP(P37,Daten!$B$4:$C$17,2,TRUE)</f>
        <v>#N/A</v>
      </c>
      <c r="H37" s="211" t="str">
        <f>Abrechnung!I50</f>
        <v/>
      </c>
      <c r="I37" s="212">
        <f>Abrechnung!J50</f>
        <v>0</v>
      </c>
      <c r="J37" s="212">
        <f>Abrechnung!K50</f>
        <v>0</v>
      </c>
      <c r="K37" s="212">
        <f>Abrechnung!L50</f>
        <v>0</v>
      </c>
      <c r="L37" s="212">
        <f>Abrechnung!M50</f>
        <v>0</v>
      </c>
      <c r="M37" s="212">
        <f>Abrechnung!N50</f>
        <v>0</v>
      </c>
      <c r="N37" s="213">
        <f t="shared" si="0"/>
        <v>0</v>
      </c>
      <c r="O37" s="214"/>
      <c r="P37" s="215">
        <v>1</v>
      </c>
      <c r="Q37" s="215">
        <v>1</v>
      </c>
      <c r="R37" s="216">
        <v>1</v>
      </c>
      <c r="S37" s="217"/>
    </row>
    <row r="38" spans="1:23" x14ac:dyDescent="0.35">
      <c r="A38" s="164">
        <v>24</v>
      </c>
      <c r="B38" s="210">
        <f>Abrechnung!B51</f>
        <v>0</v>
      </c>
      <c r="C38" s="211">
        <f>Abrechnung!C51</f>
        <v>0</v>
      </c>
      <c r="D38" s="211" t="str">
        <f>Abrechnung!D51</f>
        <v/>
      </c>
      <c r="E38" s="210">
        <f>Abrechnung!E51</f>
        <v>0</v>
      </c>
      <c r="F38" s="210">
        <f>Abrechnung!F51</f>
        <v>0</v>
      </c>
      <c r="G38" s="211" t="e">
        <f>VLOOKUP(P38,Daten!$B$4:$C$17,2,TRUE)</f>
        <v>#N/A</v>
      </c>
      <c r="H38" s="211" t="str">
        <f>Abrechnung!I51</f>
        <v/>
      </c>
      <c r="I38" s="212">
        <f>Abrechnung!J51</f>
        <v>0</v>
      </c>
      <c r="J38" s="212">
        <f>Abrechnung!K51</f>
        <v>0</v>
      </c>
      <c r="K38" s="212">
        <f>Abrechnung!L51</f>
        <v>0</v>
      </c>
      <c r="L38" s="212">
        <f>Abrechnung!M51</f>
        <v>0</v>
      </c>
      <c r="M38" s="212">
        <f>Abrechnung!N51</f>
        <v>0</v>
      </c>
      <c r="N38" s="213">
        <f t="shared" si="0"/>
        <v>0</v>
      </c>
      <c r="O38" s="214"/>
      <c r="P38" s="215">
        <v>1</v>
      </c>
      <c r="Q38" s="215">
        <v>1</v>
      </c>
      <c r="R38" s="216">
        <v>1</v>
      </c>
      <c r="S38" s="217"/>
    </row>
    <row r="39" spans="1:23" x14ac:dyDescent="0.35">
      <c r="A39" s="164">
        <v>25</v>
      </c>
      <c r="B39" s="210">
        <f>Abrechnung!B52</f>
        <v>0</v>
      </c>
      <c r="C39" s="211">
        <f>Abrechnung!C52</f>
        <v>0</v>
      </c>
      <c r="D39" s="211" t="str">
        <f>Abrechnung!D52</f>
        <v/>
      </c>
      <c r="E39" s="210">
        <f>Abrechnung!E52</f>
        <v>0</v>
      </c>
      <c r="F39" s="210">
        <f>Abrechnung!F52</f>
        <v>0</v>
      </c>
      <c r="G39" s="211" t="e">
        <f>VLOOKUP(P39,Daten!$B$4:$C$17,2,TRUE)</f>
        <v>#N/A</v>
      </c>
      <c r="H39" s="211" t="str">
        <f>Abrechnung!I52</f>
        <v/>
      </c>
      <c r="I39" s="212">
        <f>Abrechnung!J52</f>
        <v>0</v>
      </c>
      <c r="J39" s="212">
        <f>Abrechnung!K52</f>
        <v>0</v>
      </c>
      <c r="K39" s="212">
        <f>Abrechnung!L52</f>
        <v>0</v>
      </c>
      <c r="L39" s="212">
        <f>Abrechnung!M52</f>
        <v>0</v>
      </c>
      <c r="M39" s="212">
        <f>Abrechnung!N52</f>
        <v>0</v>
      </c>
      <c r="N39" s="213">
        <f t="shared" ref="N39:N50" si="1">SUM(I39:M39)</f>
        <v>0</v>
      </c>
      <c r="O39" s="214"/>
      <c r="P39" s="215">
        <v>1</v>
      </c>
      <c r="Q39" s="215">
        <v>1</v>
      </c>
      <c r="R39" s="216">
        <v>1</v>
      </c>
      <c r="S39" s="217"/>
    </row>
    <row r="40" spans="1:23" x14ac:dyDescent="0.35">
      <c r="A40" s="164">
        <v>26</v>
      </c>
      <c r="B40" s="210">
        <f>Abrechnung!B53</f>
        <v>0</v>
      </c>
      <c r="C40" s="211">
        <f>Abrechnung!C53</f>
        <v>0</v>
      </c>
      <c r="D40" s="211" t="str">
        <f>Abrechnung!D53</f>
        <v/>
      </c>
      <c r="E40" s="210">
        <f>Abrechnung!E53</f>
        <v>0</v>
      </c>
      <c r="F40" s="210">
        <f>Abrechnung!F53</f>
        <v>0</v>
      </c>
      <c r="G40" s="211" t="e">
        <f>VLOOKUP(P40,Daten!$B$4:$C$17,2,TRUE)</f>
        <v>#N/A</v>
      </c>
      <c r="H40" s="211" t="str">
        <f>Abrechnung!I53</f>
        <v/>
      </c>
      <c r="I40" s="212">
        <f>Abrechnung!J53</f>
        <v>0</v>
      </c>
      <c r="J40" s="212">
        <f>Abrechnung!K53</f>
        <v>0</v>
      </c>
      <c r="K40" s="212">
        <f>Abrechnung!L53</f>
        <v>0</v>
      </c>
      <c r="L40" s="212">
        <f>Abrechnung!M53</f>
        <v>0</v>
      </c>
      <c r="M40" s="212">
        <f>Abrechnung!N53</f>
        <v>0</v>
      </c>
      <c r="N40" s="213">
        <f t="shared" si="1"/>
        <v>0</v>
      </c>
      <c r="O40" s="214"/>
      <c r="P40" s="215">
        <v>1</v>
      </c>
      <c r="Q40" s="215">
        <v>1</v>
      </c>
      <c r="R40" s="216">
        <v>1</v>
      </c>
      <c r="S40" s="217"/>
    </row>
    <row r="41" spans="1:23" x14ac:dyDescent="0.35">
      <c r="A41" s="164">
        <v>27</v>
      </c>
      <c r="B41" s="210">
        <f>Abrechnung!B54</f>
        <v>0</v>
      </c>
      <c r="C41" s="211">
        <f>Abrechnung!C54</f>
        <v>0</v>
      </c>
      <c r="D41" s="211" t="str">
        <f>Abrechnung!D54</f>
        <v/>
      </c>
      <c r="E41" s="210">
        <f>Abrechnung!E54</f>
        <v>0</v>
      </c>
      <c r="F41" s="210">
        <f>Abrechnung!F54</f>
        <v>0</v>
      </c>
      <c r="G41" s="211" t="e">
        <f>VLOOKUP(P41,Daten!$B$4:$C$17,2,TRUE)</f>
        <v>#N/A</v>
      </c>
      <c r="H41" s="211" t="str">
        <f>Abrechnung!I54</f>
        <v/>
      </c>
      <c r="I41" s="212">
        <f>Abrechnung!J54</f>
        <v>0</v>
      </c>
      <c r="J41" s="212">
        <f>Abrechnung!K54</f>
        <v>0</v>
      </c>
      <c r="K41" s="212">
        <f>Abrechnung!L54</f>
        <v>0</v>
      </c>
      <c r="L41" s="212">
        <f>Abrechnung!M54</f>
        <v>0</v>
      </c>
      <c r="M41" s="212">
        <f>Abrechnung!N54</f>
        <v>0</v>
      </c>
      <c r="N41" s="213">
        <f t="shared" si="1"/>
        <v>0</v>
      </c>
      <c r="O41" s="214"/>
      <c r="P41" s="215">
        <v>1</v>
      </c>
      <c r="Q41" s="215">
        <v>1</v>
      </c>
      <c r="R41" s="216">
        <v>1</v>
      </c>
      <c r="S41" s="357"/>
      <c r="T41" s="205"/>
      <c r="U41" s="205"/>
      <c r="V41" s="205"/>
      <c r="W41" s="205"/>
    </row>
    <row r="42" spans="1:23" x14ac:dyDescent="0.35">
      <c r="A42" s="164">
        <v>28</v>
      </c>
      <c r="B42" s="210">
        <f>Abrechnung!B55</f>
        <v>0</v>
      </c>
      <c r="C42" s="211">
        <f>Abrechnung!C55</f>
        <v>0</v>
      </c>
      <c r="D42" s="211" t="str">
        <f>Abrechnung!D55</f>
        <v/>
      </c>
      <c r="E42" s="210">
        <f>Abrechnung!E55</f>
        <v>0</v>
      </c>
      <c r="F42" s="210">
        <f>Abrechnung!F55</f>
        <v>0</v>
      </c>
      <c r="G42" s="211" t="e">
        <f>VLOOKUP(P42,Daten!$B$4:$C$17,2,TRUE)</f>
        <v>#N/A</v>
      </c>
      <c r="H42" s="211" t="str">
        <f>Abrechnung!I55</f>
        <v/>
      </c>
      <c r="I42" s="212">
        <f>Abrechnung!J55</f>
        <v>0</v>
      </c>
      <c r="J42" s="212">
        <f>Abrechnung!K55</f>
        <v>0</v>
      </c>
      <c r="K42" s="212">
        <f>Abrechnung!L55</f>
        <v>0</v>
      </c>
      <c r="L42" s="212">
        <f>Abrechnung!M55</f>
        <v>0</v>
      </c>
      <c r="M42" s="212">
        <f>Abrechnung!N55</f>
        <v>0</v>
      </c>
      <c r="N42" s="213">
        <f t="shared" si="1"/>
        <v>0</v>
      </c>
      <c r="O42" s="214"/>
      <c r="P42" s="215">
        <v>1</v>
      </c>
      <c r="Q42" s="215">
        <v>1</v>
      </c>
      <c r="R42" s="216">
        <v>1</v>
      </c>
      <c r="S42" s="357"/>
      <c r="T42" s="205"/>
      <c r="U42" s="205"/>
      <c r="V42" s="205"/>
      <c r="W42" s="205"/>
    </row>
    <row r="43" spans="1:23" x14ac:dyDescent="0.35">
      <c r="A43" s="164">
        <v>29</v>
      </c>
      <c r="B43" s="210">
        <f>Abrechnung!B56</f>
        <v>0</v>
      </c>
      <c r="C43" s="211">
        <f>Abrechnung!C56</f>
        <v>0</v>
      </c>
      <c r="D43" s="211" t="str">
        <f>Abrechnung!D56</f>
        <v/>
      </c>
      <c r="E43" s="210">
        <f>Abrechnung!E56</f>
        <v>0</v>
      </c>
      <c r="F43" s="210">
        <f>Abrechnung!F56</f>
        <v>0</v>
      </c>
      <c r="G43" s="211" t="e">
        <f>VLOOKUP(P43,Daten!$B$4:$C$17,2,TRUE)</f>
        <v>#N/A</v>
      </c>
      <c r="H43" s="211" t="str">
        <f>Abrechnung!I56</f>
        <v/>
      </c>
      <c r="I43" s="212">
        <f>Abrechnung!J56</f>
        <v>0</v>
      </c>
      <c r="J43" s="212">
        <f>Abrechnung!K56</f>
        <v>0</v>
      </c>
      <c r="K43" s="212">
        <f>Abrechnung!L56</f>
        <v>0</v>
      </c>
      <c r="L43" s="212">
        <f>Abrechnung!M56</f>
        <v>0</v>
      </c>
      <c r="M43" s="212">
        <f>Abrechnung!N56</f>
        <v>0</v>
      </c>
      <c r="N43" s="213">
        <f t="shared" si="1"/>
        <v>0</v>
      </c>
      <c r="O43" s="214"/>
      <c r="P43" s="215">
        <v>1</v>
      </c>
      <c r="Q43" s="215">
        <v>1</v>
      </c>
      <c r="R43" s="216">
        <v>1</v>
      </c>
      <c r="S43" s="357"/>
      <c r="T43" s="205"/>
      <c r="U43" s="205"/>
      <c r="V43" s="205"/>
      <c r="W43" s="205"/>
    </row>
    <row r="44" spans="1:23" x14ac:dyDescent="0.35">
      <c r="A44" s="164">
        <v>30</v>
      </c>
      <c r="B44" s="210">
        <f>Abrechnung!B57</f>
        <v>0</v>
      </c>
      <c r="C44" s="211">
        <f>Abrechnung!C57</f>
        <v>0</v>
      </c>
      <c r="D44" s="211" t="str">
        <f>Abrechnung!D57</f>
        <v/>
      </c>
      <c r="E44" s="210">
        <f>Abrechnung!E57</f>
        <v>0</v>
      </c>
      <c r="F44" s="210">
        <f>Abrechnung!F57</f>
        <v>0</v>
      </c>
      <c r="G44" s="211" t="e">
        <f>VLOOKUP(P44,Daten!$B$4:$C$17,2,TRUE)</f>
        <v>#N/A</v>
      </c>
      <c r="H44" s="211" t="str">
        <f>Abrechnung!I57</f>
        <v/>
      </c>
      <c r="I44" s="212">
        <f>Abrechnung!J57</f>
        <v>0</v>
      </c>
      <c r="J44" s="212">
        <f>Abrechnung!K57</f>
        <v>0</v>
      </c>
      <c r="K44" s="212">
        <f>Abrechnung!L57</f>
        <v>0</v>
      </c>
      <c r="L44" s="212">
        <f>Abrechnung!M57</f>
        <v>0</v>
      </c>
      <c r="M44" s="212">
        <f>Abrechnung!N57</f>
        <v>0</v>
      </c>
      <c r="N44" s="213">
        <f t="shared" si="1"/>
        <v>0</v>
      </c>
      <c r="O44" s="214"/>
      <c r="P44" s="215">
        <v>1</v>
      </c>
      <c r="Q44" s="215">
        <v>1</v>
      </c>
      <c r="R44" s="216">
        <v>1</v>
      </c>
      <c r="S44" s="357"/>
      <c r="T44" s="205"/>
      <c r="U44" s="205"/>
      <c r="V44" s="205"/>
      <c r="W44" s="205"/>
    </row>
    <row r="45" spans="1:23" x14ac:dyDescent="0.35">
      <c r="A45" s="164">
        <v>31</v>
      </c>
      <c r="B45" s="210">
        <f>Abrechnung!B58</f>
        <v>0</v>
      </c>
      <c r="C45" s="211">
        <f>Abrechnung!C58</f>
        <v>0</v>
      </c>
      <c r="D45" s="211" t="str">
        <f>Abrechnung!D58</f>
        <v/>
      </c>
      <c r="E45" s="210">
        <f>Abrechnung!E58</f>
        <v>0</v>
      </c>
      <c r="F45" s="210">
        <f>Abrechnung!F58</f>
        <v>0</v>
      </c>
      <c r="G45" s="211" t="e">
        <f>VLOOKUP(P45,Daten!$B$4:$C$17,2,TRUE)</f>
        <v>#N/A</v>
      </c>
      <c r="H45" s="211" t="str">
        <f>Abrechnung!I58</f>
        <v/>
      </c>
      <c r="I45" s="212">
        <f>Abrechnung!J58</f>
        <v>0</v>
      </c>
      <c r="J45" s="212">
        <f>Abrechnung!K58</f>
        <v>0</v>
      </c>
      <c r="K45" s="212">
        <f>Abrechnung!L58</f>
        <v>0</v>
      </c>
      <c r="L45" s="212">
        <f>Abrechnung!M58</f>
        <v>0</v>
      </c>
      <c r="M45" s="212">
        <f>Abrechnung!N58</f>
        <v>0</v>
      </c>
      <c r="N45" s="213">
        <f t="shared" si="1"/>
        <v>0</v>
      </c>
      <c r="O45" s="214"/>
      <c r="P45" s="215">
        <v>1</v>
      </c>
      <c r="Q45" s="215">
        <v>1</v>
      </c>
      <c r="R45" s="216">
        <v>1</v>
      </c>
      <c r="S45" s="357"/>
      <c r="T45" s="205"/>
      <c r="U45" s="205"/>
      <c r="V45" s="205"/>
      <c r="W45" s="205"/>
    </row>
    <row r="46" spans="1:23" x14ac:dyDescent="0.35">
      <c r="A46" s="164">
        <v>32</v>
      </c>
      <c r="B46" s="210">
        <f>Abrechnung!B59</f>
        <v>0</v>
      </c>
      <c r="C46" s="211">
        <f>Abrechnung!C59</f>
        <v>0</v>
      </c>
      <c r="D46" s="211" t="str">
        <f>Abrechnung!D59</f>
        <v/>
      </c>
      <c r="E46" s="210">
        <f>Abrechnung!E59</f>
        <v>0</v>
      </c>
      <c r="F46" s="210">
        <f>Abrechnung!F59</f>
        <v>0</v>
      </c>
      <c r="G46" s="211" t="e">
        <f>VLOOKUP(P46,Daten!$B$4:$C$17,2,TRUE)</f>
        <v>#N/A</v>
      </c>
      <c r="H46" s="211" t="str">
        <f>Abrechnung!I59</f>
        <v/>
      </c>
      <c r="I46" s="212">
        <f>Abrechnung!J59</f>
        <v>0</v>
      </c>
      <c r="J46" s="212">
        <f>Abrechnung!K59</f>
        <v>0</v>
      </c>
      <c r="K46" s="212">
        <f>Abrechnung!L59</f>
        <v>0</v>
      </c>
      <c r="L46" s="212">
        <f>Abrechnung!M59</f>
        <v>0</v>
      </c>
      <c r="M46" s="212">
        <f>Abrechnung!N59</f>
        <v>0</v>
      </c>
      <c r="N46" s="213">
        <f t="shared" si="1"/>
        <v>0</v>
      </c>
      <c r="O46" s="214"/>
      <c r="P46" s="215">
        <v>1</v>
      </c>
      <c r="Q46" s="215">
        <v>1</v>
      </c>
      <c r="R46" s="216">
        <v>1</v>
      </c>
      <c r="S46" s="357"/>
      <c r="T46" s="205"/>
      <c r="U46" s="205"/>
      <c r="V46" s="205"/>
      <c r="W46" s="205"/>
    </row>
    <row r="47" spans="1:23" x14ac:dyDescent="0.35">
      <c r="A47" s="164">
        <v>33</v>
      </c>
      <c r="B47" s="210">
        <f>Abrechnung!B60</f>
        <v>0</v>
      </c>
      <c r="C47" s="211">
        <f>Abrechnung!C60</f>
        <v>0</v>
      </c>
      <c r="D47" s="211" t="str">
        <f>Abrechnung!D60</f>
        <v/>
      </c>
      <c r="E47" s="210">
        <f>Abrechnung!E60</f>
        <v>0</v>
      </c>
      <c r="F47" s="210">
        <f>Abrechnung!F60</f>
        <v>0</v>
      </c>
      <c r="G47" s="211" t="e">
        <f>VLOOKUP(P47,Daten!$B$4:$C$17,2,TRUE)</f>
        <v>#N/A</v>
      </c>
      <c r="H47" s="211" t="str">
        <f>Abrechnung!I60</f>
        <v/>
      </c>
      <c r="I47" s="212">
        <f>Abrechnung!J60</f>
        <v>0</v>
      </c>
      <c r="J47" s="212">
        <f>Abrechnung!K60</f>
        <v>0</v>
      </c>
      <c r="K47" s="212">
        <f>Abrechnung!L60</f>
        <v>0</v>
      </c>
      <c r="L47" s="212">
        <f>Abrechnung!M60</f>
        <v>0</v>
      </c>
      <c r="M47" s="212">
        <f>Abrechnung!N60</f>
        <v>0</v>
      </c>
      <c r="N47" s="213">
        <f t="shared" si="1"/>
        <v>0</v>
      </c>
      <c r="O47" s="214"/>
      <c r="P47" s="215">
        <v>1</v>
      </c>
      <c r="Q47" s="215">
        <v>1</v>
      </c>
      <c r="R47" s="216">
        <v>1</v>
      </c>
      <c r="S47" s="357"/>
      <c r="T47" s="205"/>
      <c r="U47" s="205"/>
      <c r="V47" s="205"/>
      <c r="W47" s="205"/>
    </row>
    <row r="48" spans="1:23" x14ac:dyDescent="0.35">
      <c r="A48" s="164">
        <v>34</v>
      </c>
      <c r="B48" s="210">
        <f>Abrechnung!B61</f>
        <v>0</v>
      </c>
      <c r="C48" s="211">
        <f>Abrechnung!C61</f>
        <v>0</v>
      </c>
      <c r="D48" s="211" t="str">
        <f>Abrechnung!D61</f>
        <v/>
      </c>
      <c r="E48" s="210">
        <f>Abrechnung!E61</f>
        <v>0</v>
      </c>
      <c r="F48" s="210">
        <f>Abrechnung!F61</f>
        <v>0</v>
      </c>
      <c r="G48" s="211" t="e">
        <f>VLOOKUP(P48,Daten!$B$4:$C$17,2,TRUE)</f>
        <v>#N/A</v>
      </c>
      <c r="H48" s="211" t="str">
        <f>Abrechnung!I61</f>
        <v/>
      </c>
      <c r="I48" s="212">
        <f>Abrechnung!J61</f>
        <v>0</v>
      </c>
      <c r="J48" s="212">
        <f>Abrechnung!K61</f>
        <v>0</v>
      </c>
      <c r="K48" s="212">
        <f>Abrechnung!L61</f>
        <v>0</v>
      </c>
      <c r="L48" s="212">
        <f>Abrechnung!M61</f>
        <v>0</v>
      </c>
      <c r="M48" s="212">
        <f>Abrechnung!N61</f>
        <v>0</v>
      </c>
      <c r="N48" s="213">
        <f t="shared" si="1"/>
        <v>0</v>
      </c>
      <c r="O48" s="214"/>
      <c r="P48" s="215">
        <v>1</v>
      </c>
      <c r="Q48" s="215">
        <v>1</v>
      </c>
      <c r="R48" s="216">
        <v>1</v>
      </c>
      <c r="S48" s="357"/>
      <c r="T48" s="205"/>
      <c r="U48" s="205"/>
      <c r="V48" s="205"/>
      <c r="W48" s="205"/>
    </row>
    <row r="49" spans="1:23" x14ac:dyDescent="0.35">
      <c r="A49" s="164">
        <v>35</v>
      </c>
      <c r="B49" s="210">
        <f>Abrechnung!B62</f>
        <v>0</v>
      </c>
      <c r="C49" s="211">
        <f>Abrechnung!C62</f>
        <v>0</v>
      </c>
      <c r="D49" s="211" t="str">
        <f>Abrechnung!D62</f>
        <v/>
      </c>
      <c r="E49" s="210">
        <f>Abrechnung!E62</f>
        <v>0</v>
      </c>
      <c r="F49" s="210">
        <f>Abrechnung!F62</f>
        <v>0</v>
      </c>
      <c r="G49" s="211" t="e">
        <f>VLOOKUP(P49,Daten!$B$4:$C$17,2,TRUE)</f>
        <v>#N/A</v>
      </c>
      <c r="H49" s="211" t="str">
        <f>Abrechnung!I62</f>
        <v/>
      </c>
      <c r="I49" s="212">
        <f>Abrechnung!J62</f>
        <v>0</v>
      </c>
      <c r="J49" s="212">
        <f>Abrechnung!K62</f>
        <v>0</v>
      </c>
      <c r="K49" s="212">
        <f>Abrechnung!L62</f>
        <v>0</v>
      </c>
      <c r="L49" s="212">
        <f>Abrechnung!M62</f>
        <v>0</v>
      </c>
      <c r="M49" s="212">
        <f>Abrechnung!N62</f>
        <v>0</v>
      </c>
      <c r="N49" s="213">
        <f t="shared" si="1"/>
        <v>0</v>
      </c>
      <c r="O49" s="214"/>
      <c r="P49" s="215">
        <v>1</v>
      </c>
      <c r="Q49" s="215">
        <v>1</v>
      </c>
      <c r="R49" s="216">
        <v>1</v>
      </c>
      <c r="S49" s="357"/>
      <c r="T49" s="205"/>
      <c r="U49" s="205"/>
      <c r="V49" s="205"/>
      <c r="W49" s="205"/>
    </row>
    <row r="50" spans="1:23" x14ac:dyDescent="0.35">
      <c r="A50" s="164">
        <v>36</v>
      </c>
      <c r="B50" s="210">
        <f>Abrechnung!B63</f>
        <v>0</v>
      </c>
      <c r="C50" s="211">
        <f>Abrechnung!C63</f>
        <v>0</v>
      </c>
      <c r="D50" s="211" t="str">
        <f>Abrechnung!D63</f>
        <v/>
      </c>
      <c r="E50" s="210">
        <f>Abrechnung!E63</f>
        <v>0</v>
      </c>
      <c r="F50" s="210">
        <f>Abrechnung!F63</f>
        <v>0</v>
      </c>
      <c r="G50" s="211" t="e">
        <f>VLOOKUP(P50,Daten!$B$4:$C$17,2,TRUE)</f>
        <v>#N/A</v>
      </c>
      <c r="H50" s="211" t="str">
        <f>Abrechnung!I63</f>
        <v/>
      </c>
      <c r="I50" s="212">
        <f>Abrechnung!J63</f>
        <v>0</v>
      </c>
      <c r="J50" s="212">
        <f>Abrechnung!K63</f>
        <v>0</v>
      </c>
      <c r="K50" s="212">
        <f>Abrechnung!L63</f>
        <v>0</v>
      </c>
      <c r="L50" s="212">
        <f>Abrechnung!M63</f>
        <v>0</v>
      </c>
      <c r="M50" s="212">
        <f>Abrechnung!N63</f>
        <v>0</v>
      </c>
      <c r="N50" s="213">
        <f t="shared" si="1"/>
        <v>0</v>
      </c>
      <c r="O50" s="214"/>
      <c r="P50" s="215">
        <v>1</v>
      </c>
      <c r="Q50" s="215">
        <v>1</v>
      </c>
      <c r="R50" s="216">
        <v>1</v>
      </c>
      <c r="S50" s="357"/>
      <c r="T50" s="205"/>
      <c r="U50" s="205"/>
      <c r="V50" s="205"/>
      <c r="W50" s="205"/>
    </row>
    <row r="51" spans="1:23" x14ac:dyDescent="0.35">
      <c r="A51" s="164">
        <v>37</v>
      </c>
      <c r="B51" s="210">
        <f>Abrechnung!B64</f>
        <v>0</v>
      </c>
      <c r="C51" s="211">
        <f>Abrechnung!C64</f>
        <v>0</v>
      </c>
      <c r="D51" s="211" t="str">
        <f>Abrechnung!D64</f>
        <v/>
      </c>
      <c r="E51" s="210">
        <f>Abrechnung!E64</f>
        <v>0</v>
      </c>
      <c r="F51" s="210">
        <f>Abrechnung!F64</f>
        <v>0</v>
      </c>
      <c r="G51" s="211" t="e">
        <f>VLOOKUP(P51,Daten!$B$4:$C$17,2,TRUE)</f>
        <v>#N/A</v>
      </c>
      <c r="H51" s="211" t="str">
        <f>Abrechnung!I64</f>
        <v/>
      </c>
      <c r="I51" s="212">
        <f>Abrechnung!J64</f>
        <v>0</v>
      </c>
      <c r="J51" s="212">
        <f>Abrechnung!K64</f>
        <v>0</v>
      </c>
      <c r="K51" s="212">
        <f>Abrechnung!L64</f>
        <v>0</v>
      </c>
      <c r="L51" s="212">
        <f>Abrechnung!M64</f>
        <v>0</v>
      </c>
      <c r="M51" s="212">
        <f>Abrechnung!N64</f>
        <v>0</v>
      </c>
      <c r="N51" s="213">
        <f t="shared" ref="N51:N64" si="2">SUM(I51:M51)</f>
        <v>0</v>
      </c>
      <c r="O51" s="214"/>
      <c r="P51" s="215">
        <v>1</v>
      </c>
      <c r="Q51" s="215">
        <v>1</v>
      </c>
      <c r="R51" s="216">
        <v>1</v>
      </c>
      <c r="S51" s="357"/>
      <c r="T51" s="205"/>
      <c r="U51" s="205"/>
      <c r="V51" s="205"/>
      <c r="W51" s="205"/>
    </row>
    <row r="52" spans="1:23" x14ac:dyDescent="0.35">
      <c r="A52" s="164">
        <v>38</v>
      </c>
      <c r="B52" s="210">
        <f>Abrechnung!B65</f>
        <v>0</v>
      </c>
      <c r="C52" s="211">
        <f>Abrechnung!C65</f>
        <v>0</v>
      </c>
      <c r="D52" s="211" t="str">
        <f>Abrechnung!D65</f>
        <v/>
      </c>
      <c r="E52" s="210">
        <f>Abrechnung!E65</f>
        <v>0</v>
      </c>
      <c r="F52" s="210">
        <f>Abrechnung!F65</f>
        <v>0</v>
      </c>
      <c r="G52" s="211" t="e">
        <f>VLOOKUP(P52,Daten!$B$4:$C$17,2,TRUE)</f>
        <v>#N/A</v>
      </c>
      <c r="H52" s="211" t="str">
        <f>Abrechnung!I65</f>
        <v/>
      </c>
      <c r="I52" s="212">
        <f>Abrechnung!J65</f>
        <v>0</v>
      </c>
      <c r="J52" s="212">
        <f>Abrechnung!K65</f>
        <v>0</v>
      </c>
      <c r="K52" s="212">
        <f>Abrechnung!L65</f>
        <v>0</v>
      </c>
      <c r="L52" s="212">
        <f>Abrechnung!M65</f>
        <v>0</v>
      </c>
      <c r="M52" s="212">
        <f>Abrechnung!N65</f>
        <v>0</v>
      </c>
      <c r="N52" s="213">
        <f t="shared" si="2"/>
        <v>0</v>
      </c>
      <c r="O52" s="214"/>
      <c r="P52" s="215">
        <v>1</v>
      </c>
      <c r="Q52" s="215">
        <v>1</v>
      </c>
      <c r="R52" s="216">
        <v>1</v>
      </c>
      <c r="S52" s="357"/>
      <c r="T52" s="205"/>
      <c r="U52" s="205"/>
      <c r="V52" s="205"/>
      <c r="W52" s="205"/>
    </row>
    <row r="53" spans="1:23" x14ac:dyDescent="0.35">
      <c r="A53" s="164">
        <v>39</v>
      </c>
      <c r="B53" s="210">
        <f>Abrechnung!B66</f>
        <v>0</v>
      </c>
      <c r="C53" s="211">
        <f>Abrechnung!C66</f>
        <v>0</v>
      </c>
      <c r="D53" s="211" t="str">
        <f>Abrechnung!D66</f>
        <v/>
      </c>
      <c r="E53" s="210">
        <f>Abrechnung!E66</f>
        <v>0</v>
      </c>
      <c r="F53" s="210">
        <f>Abrechnung!F66</f>
        <v>0</v>
      </c>
      <c r="G53" s="211" t="e">
        <f>VLOOKUP(P53,Daten!$B$4:$C$17,2,TRUE)</f>
        <v>#N/A</v>
      </c>
      <c r="H53" s="211" t="str">
        <f>Abrechnung!I66</f>
        <v/>
      </c>
      <c r="I53" s="212">
        <f>Abrechnung!J66</f>
        <v>0</v>
      </c>
      <c r="J53" s="212">
        <f>Abrechnung!K66</f>
        <v>0</v>
      </c>
      <c r="K53" s="212">
        <f>Abrechnung!L66</f>
        <v>0</v>
      </c>
      <c r="L53" s="212">
        <f>Abrechnung!M66</f>
        <v>0</v>
      </c>
      <c r="M53" s="212">
        <f>Abrechnung!N66</f>
        <v>0</v>
      </c>
      <c r="N53" s="213">
        <f t="shared" si="2"/>
        <v>0</v>
      </c>
      <c r="O53" s="214"/>
      <c r="P53" s="215">
        <v>1</v>
      </c>
      <c r="Q53" s="215">
        <v>1</v>
      </c>
      <c r="R53" s="216">
        <v>1</v>
      </c>
      <c r="S53" s="357"/>
      <c r="T53" s="205"/>
      <c r="U53" s="205"/>
      <c r="V53" s="205"/>
      <c r="W53" s="205"/>
    </row>
    <row r="54" spans="1:23" x14ac:dyDescent="0.35">
      <c r="A54" s="164">
        <v>40</v>
      </c>
      <c r="B54" s="210">
        <f>Abrechnung!B67</f>
        <v>0</v>
      </c>
      <c r="C54" s="211">
        <f>Abrechnung!C67</f>
        <v>0</v>
      </c>
      <c r="D54" s="211" t="str">
        <f>Abrechnung!D67</f>
        <v/>
      </c>
      <c r="E54" s="210">
        <f>Abrechnung!E67</f>
        <v>0</v>
      </c>
      <c r="F54" s="210">
        <f>Abrechnung!F67</f>
        <v>0</v>
      </c>
      <c r="G54" s="211" t="e">
        <f>VLOOKUP(P54,Daten!$B$4:$C$17,2,TRUE)</f>
        <v>#N/A</v>
      </c>
      <c r="H54" s="211" t="str">
        <f>Abrechnung!I67</f>
        <v/>
      </c>
      <c r="I54" s="212">
        <f>Abrechnung!J67</f>
        <v>0</v>
      </c>
      <c r="J54" s="212">
        <f>Abrechnung!K67</f>
        <v>0</v>
      </c>
      <c r="K54" s="212">
        <f>Abrechnung!L67</f>
        <v>0</v>
      </c>
      <c r="L54" s="212">
        <f>Abrechnung!M67</f>
        <v>0</v>
      </c>
      <c r="M54" s="212">
        <f>Abrechnung!N67</f>
        <v>0</v>
      </c>
      <c r="N54" s="213">
        <f t="shared" si="2"/>
        <v>0</v>
      </c>
      <c r="O54" s="214"/>
      <c r="P54" s="215">
        <v>1</v>
      </c>
      <c r="Q54" s="215">
        <v>1</v>
      </c>
      <c r="R54" s="216">
        <v>1</v>
      </c>
      <c r="S54" s="357"/>
      <c r="T54" s="205"/>
      <c r="U54" s="205"/>
      <c r="V54" s="205"/>
      <c r="W54" s="205"/>
    </row>
    <row r="55" spans="1:23" x14ac:dyDescent="0.35">
      <c r="A55" s="164">
        <v>41</v>
      </c>
      <c r="B55" s="210">
        <f>Abrechnung!B68</f>
        <v>0</v>
      </c>
      <c r="C55" s="211">
        <f>Abrechnung!C68</f>
        <v>0</v>
      </c>
      <c r="D55" s="211" t="str">
        <f>Abrechnung!D68</f>
        <v/>
      </c>
      <c r="E55" s="210">
        <f>Abrechnung!E68</f>
        <v>0</v>
      </c>
      <c r="F55" s="210">
        <f>Abrechnung!F68</f>
        <v>0</v>
      </c>
      <c r="G55" s="211" t="e">
        <f>VLOOKUP(P55,Daten!$B$4:$C$17,2,TRUE)</f>
        <v>#N/A</v>
      </c>
      <c r="H55" s="211" t="str">
        <f>Abrechnung!I68</f>
        <v/>
      </c>
      <c r="I55" s="212">
        <f>Abrechnung!J68</f>
        <v>0</v>
      </c>
      <c r="J55" s="212">
        <f>Abrechnung!K68</f>
        <v>0</v>
      </c>
      <c r="K55" s="212">
        <f>Abrechnung!L68</f>
        <v>0</v>
      </c>
      <c r="L55" s="212">
        <f>Abrechnung!M68</f>
        <v>0</v>
      </c>
      <c r="M55" s="212">
        <f>Abrechnung!N68</f>
        <v>0</v>
      </c>
      <c r="N55" s="213">
        <f t="shared" si="2"/>
        <v>0</v>
      </c>
      <c r="O55" s="214"/>
      <c r="P55" s="215">
        <v>1</v>
      </c>
      <c r="Q55" s="215">
        <v>1</v>
      </c>
      <c r="R55" s="216">
        <v>1</v>
      </c>
      <c r="S55" s="357"/>
      <c r="T55" s="205"/>
      <c r="U55" s="205"/>
      <c r="V55" s="205"/>
      <c r="W55" s="205"/>
    </row>
    <row r="56" spans="1:23" x14ac:dyDescent="0.35">
      <c r="A56" s="164">
        <v>42</v>
      </c>
      <c r="B56" s="210">
        <f>Abrechnung!B69</f>
        <v>0</v>
      </c>
      <c r="C56" s="211">
        <f>Abrechnung!C69</f>
        <v>0</v>
      </c>
      <c r="D56" s="211" t="str">
        <f>Abrechnung!D69</f>
        <v/>
      </c>
      <c r="E56" s="210">
        <f>Abrechnung!E69</f>
        <v>0</v>
      </c>
      <c r="F56" s="210">
        <f>Abrechnung!F69</f>
        <v>0</v>
      </c>
      <c r="G56" s="211" t="e">
        <f>VLOOKUP(P56,Daten!$B$4:$C$17,2,TRUE)</f>
        <v>#N/A</v>
      </c>
      <c r="H56" s="211" t="str">
        <f>Abrechnung!I69</f>
        <v/>
      </c>
      <c r="I56" s="212">
        <f>Abrechnung!J69</f>
        <v>0</v>
      </c>
      <c r="J56" s="212">
        <f>Abrechnung!K69</f>
        <v>0</v>
      </c>
      <c r="K56" s="212">
        <f>Abrechnung!L69</f>
        <v>0</v>
      </c>
      <c r="L56" s="212">
        <f>Abrechnung!M69</f>
        <v>0</v>
      </c>
      <c r="M56" s="212">
        <f>Abrechnung!N69</f>
        <v>0</v>
      </c>
      <c r="N56" s="213">
        <f t="shared" si="2"/>
        <v>0</v>
      </c>
      <c r="O56" s="214"/>
      <c r="P56" s="215">
        <v>1</v>
      </c>
      <c r="Q56" s="215">
        <v>1</v>
      </c>
      <c r="R56" s="216">
        <v>1</v>
      </c>
      <c r="S56" s="357"/>
      <c r="T56" s="205"/>
      <c r="U56" s="205"/>
      <c r="V56" s="205"/>
      <c r="W56" s="205"/>
    </row>
    <row r="57" spans="1:23" x14ac:dyDescent="0.35">
      <c r="A57" s="164">
        <v>43</v>
      </c>
      <c r="B57" s="210">
        <f>Abrechnung!B70</f>
        <v>0</v>
      </c>
      <c r="C57" s="211">
        <f>Abrechnung!C70</f>
        <v>0</v>
      </c>
      <c r="D57" s="211" t="str">
        <f>Abrechnung!D70</f>
        <v/>
      </c>
      <c r="E57" s="210">
        <f>Abrechnung!E70</f>
        <v>0</v>
      </c>
      <c r="F57" s="210">
        <f>Abrechnung!F70</f>
        <v>0</v>
      </c>
      <c r="G57" s="211" t="e">
        <f>VLOOKUP(P57,Daten!$B$4:$C$17,2,TRUE)</f>
        <v>#N/A</v>
      </c>
      <c r="H57" s="211" t="str">
        <f>Abrechnung!I70</f>
        <v/>
      </c>
      <c r="I57" s="212">
        <f>Abrechnung!J70</f>
        <v>0</v>
      </c>
      <c r="J57" s="212">
        <f>Abrechnung!K70</f>
        <v>0</v>
      </c>
      <c r="K57" s="212">
        <f>Abrechnung!L70</f>
        <v>0</v>
      </c>
      <c r="L57" s="212">
        <f>Abrechnung!M70</f>
        <v>0</v>
      </c>
      <c r="M57" s="212">
        <f>Abrechnung!N70</f>
        <v>0</v>
      </c>
      <c r="N57" s="213">
        <f t="shared" si="2"/>
        <v>0</v>
      </c>
      <c r="O57" s="214"/>
      <c r="P57" s="215">
        <v>1</v>
      </c>
      <c r="Q57" s="215">
        <v>1</v>
      </c>
      <c r="R57" s="216">
        <v>1</v>
      </c>
      <c r="S57" s="357"/>
      <c r="T57" s="205"/>
      <c r="U57" s="205"/>
      <c r="V57" s="205"/>
      <c r="W57" s="205"/>
    </row>
    <row r="58" spans="1:23" x14ac:dyDescent="0.35">
      <c r="A58" s="164">
        <v>44</v>
      </c>
      <c r="B58" s="210">
        <f>Abrechnung!B71</f>
        <v>0</v>
      </c>
      <c r="C58" s="211">
        <f>Abrechnung!C71</f>
        <v>0</v>
      </c>
      <c r="D58" s="211" t="str">
        <f>Abrechnung!D71</f>
        <v/>
      </c>
      <c r="E58" s="210">
        <f>Abrechnung!E71</f>
        <v>0</v>
      </c>
      <c r="F58" s="210">
        <f>Abrechnung!F71</f>
        <v>0</v>
      </c>
      <c r="G58" s="211" t="e">
        <f>VLOOKUP(P58,Daten!$B$4:$C$17,2,TRUE)</f>
        <v>#N/A</v>
      </c>
      <c r="H58" s="211" t="str">
        <f>Abrechnung!I71</f>
        <v/>
      </c>
      <c r="I58" s="212">
        <f>Abrechnung!J71</f>
        <v>0</v>
      </c>
      <c r="J58" s="212">
        <f>Abrechnung!K71</f>
        <v>0</v>
      </c>
      <c r="K58" s="212">
        <f>Abrechnung!L71</f>
        <v>0</v>
      </c>
      <c r="L58" s="212">
        <f>Abrechnung!M71</f>
        <v>0</v>
      </c>
      <c r="M58" s="212">
        <f>Abrechnung!N71</f>
        <v>0</v>
      </c>
      <c r="N58" s="213">
        <f t="shared" si="2"/>
        <v>0</v>
      </c>
      <c r="O58" s="214"/>
      <c r="P58" s="215">
        <v>1</v>
      </c>
      <c r="Q58" s="215">
        <v>1</v>
      </c>
      <c r="R58" s="216">
        <v>1</v>
      </c>
      <c r="S58" s="357"/>
      <c r="T58" s="205"/>
      <c r="U58" s="205"/>
      <c r="V58" s="205"/>
      <c r="W58" s="205"/>
    </row>
    <row r="59" spans="1:23" x14ac:dyDescent="0.35">
      <c r="A59" s="164">
        <v>45</v>
      </c>
      <c r="B59" s="210">
        <f>Abrechnung!B72</f>
        <v>0</v>
      </c>
      <c r="C59" s="211">
        <f>Abrechnung!C72</f>
        <v>0</v>
      </c>
      <c r="D59" s="211" t="str">
        <f>Abrechnung!D72</f>
        <v/>
      </c>
      <c r="E59" s="210">
        <f>Abrechnung!E72</f>
        <v>0</v>
      </c>
      <c r="F59" s="210">
        <f>Abrechnung!F72</f>
        <v>0</v>
      </c>
      <c r="G59" s="211" t="e">
        <f>VLOOKUP(P59,Daten!$B$4:$C$17,2,TRUE)</f>
        <v>#N/A</v>
      </c>
      <c r="H59" s="211" t="str">
        <f>Abrechnung!I72</f>
        <v/>
      </c>
      <c r="I59" s="212">
        <f>Abrechnung!J72</f>
        <v>0</v>
      </c>
      <c r="J59" s="212">
        <f>Abrechnung!K72</f>
        <v>0</v>
      </c>
      <c r="K59" s="212">
        <f>Abrechnung!L72</f>
        <v>0</v>
      </c>
      <c r="L59" s="212">
        <f>Abrechnung!M72</f>
        <v>0</v>
      </c>
      <c r="M59" s="212">
        <f>Abrechnung!N72</f>
        <v>0</v>
      </c>
      <c r="N59" s="213">
        <f t="shared" si="2"/>
        <v>0</v>
      </c>
      <c r="O59" s="214"/>
      <c r="P59" s="215">
        <v>1</v>
      </c>
      <c r="Q59" s="215">
        <v>1</v>
      </c>
      <c r="R59" s="216">
        <v>1</v>
      </c>
      <c r="S59" s="357"/>
      <c r="T59" s="205"/>
      <c r="U59" s="205"/>
      <c r="V59" s="205"/>
      <c r="W59" s="205"/>
    </row>
    <row r="60" spans="1:23" x14ac:dyDescent="0.35">
      <c r="A60" s="164">
        <v>46</v>
      </c>
      <c r="B60" s="210">
        <f>Abrechnung!B73</f>
        <v>0</v>
      </c>
      <c r="C60" s="211">
        <f>Abrechnung!C73</f>
        <v>0</v>
      </c>
      <c r="D60" s="211" t="str">
        <f>Abrechnung!D73</f>
        <v/>
      </c>
      <c r="E60" s="210">
        <f>Abrechnung!E73</f>
        <v>0</v>
      </c>
      <c r="F60" s="210">
        <f>Abrechnung!F73</f>
        <v>0</v>
      </c>
      <c r="G60" s="211" t="e">
        <f>VLOOKUP(P60,Daten!$B$4:$C$17,2,TRUE)</f>
        <v>#N/A</v>
      </c>
      <c r="H60" s="211" t="str">
        <f>Abrechnung!I73</f>
        <v/>
      </c>
      <c r="I60" s="212">
        <f>Abrechnung!J73</f>
        <v>0</v>
      </c>
      <c r="J60" s="212">
        <f>Abrechnung!K73</f>
        <v>0</v>
      </c>
      <c r="K60" s="212">
        <f>Abrechnung!L73</f>
        <v>0</v>
      </c>
      <c r="L60" s="212">
        <f>Abrechnung!M73</f>
        <v>0</v>
      </c>
      <c r="M60" s="212">
        <f>Abrechnung!N73</f>
        <v>0</v>
      </c>
      <c r="N60" s="213">
        <f t="shared" si="2"/>
        <v>0</v>
      </c>
      <c r="O60" s="214"/>
      <c r="P60" s="215">
        <v>1</v>
      </c>
      <c r="Q60" s="215">
        <v>1</v>
      </c>
      <c r="R60" s="216">
        <v>1</v>
      </c>
      <c r="S60" s="357"/>
      <c r="T60" s="205"/>
      <c r="U60" s="205"/>
      <c r="V60" s="205"/>
      <c r="W60" s="205"/>
    </row>
    <row r="61" spans="1:23" x14ac:dyDescent="0.35">
      <c r="A61" s="164">
        <v>47</v>
      </c>
      <c r="B61" s="210">
        <f>Abrechnung!B74</f>
        <v>0</v>
      </c>
      <c r="C61" s="211">
        <f>Abrechnung!C74</f>
        <v>0</v>
      </c>
      <c r="D61" s="211" t="str">
        <f>Abrechnung!D74</f>
        <v/>
      </c>
      <c r="E61" s="210">
        <f>Abrechnung!E74</f>
        <v>0</v>
      </c>
      <c r="F61" s="210">
        <f>Abrechnung!F74</f>
        <v>0</v>
      </c>
      <c r="G61" s="211" t="e">
        <f>VLOOKUP(P61,Daten!$B$4:$C$17,2,TRUE)</f>
        <v>#N/A</v>
      </c>
      <c r="H61" s="211" t="str">
        <f>Abrechnung!I74</f>
        <v/>
      </c>
      <c r="I61" s="212">
        <f>Abrechnung!J74</f>
        <v>0</v>
      </c>
      <c r="J61" s="212">
        <f>Abrechnung!K74</f>
        <v>0</v>
      </c>
      <c r="K61" s="212">
        <f>Abrechnung!L74</f>
        <v>0</v>
      </c>
      <c r="L61" s="212">
        <f>Abrechnung!M74</f>
        <v>0</v>
      </c>
      <c r="M61" s="212">
        <f>Abrechnung!N74</f>
        <v>0</v>
      </c>
      <c r="N61" s="213">
        <f t="shared" si="2"/>
        <v>0</v>
      </c>
      <c r="O61" s="214"/>
      <c r="P61" s="215">
        <v>1</v>
      </c>
      <c r="Q61" s="215">
        <v>1</v>
      </c>
      <c r="R61" s="216">
        <v>1</v>
      </c>
      <c r="S61" s="357"/>
      <c r="T61" s="205"/>
      <c r="U61" s="205"/>
      <c r="V61" s="205"/>
      <c r="W61" s="205"/>
    </row>
    <row r="62" spans="1:23" x14ac:dyDescent="0.35">
      <c r="A62" s="164">
        <v>48</v>
      </c>
      <c r="B62" s="210">
        <f>Abrechnung!B75</f>
        <v>0</v>
      </c>
      <c r="C62" s="211">
        <f>Abrechnung!C75</f>
        <v>0</v>
      </c>
      <c r="D62" s="211" t="str">
        <f>Abrechnung!D75</f>
        <v/>
      </c>
      <c r="E62" s="210">
        <f>Abrechnung!E75</f>
        <v>0</v>
      </c>
      <c r="F62" s="210">
        <f>Abrechnung!F75</f>
        <v>0</v>
      </c>
      <c r="G62" s="211" t="e">
        <f>VLOOKUP(P62,Daten!$B$4:$C$17,2,TRUE)</f>
        <v>#N/A</v>
      </c>
      <c r="H62" s="211" t="str">
        <f>Abrechnung!I75</f>
        <v/>
      </c>
      <c r="I62" s="212">
        <f>Abrechnung!J75</f>
        <v>0</v>
      </c>
      <c r="J62" s="212">
        <f>Abrechnung!K75</f>
        <v>0</v>
      </c>
      <c r="K62" s="212">
        <f>Abrechnung!L75</f>
        <v>0</v>
      </c>
      <c r="L62" s="212">
        <f>Abrechnung!M75</f>
        <v>0</v>
      </c>
      <c r="M62" s="212">
        <f>Abrechnung!N75</f>
        <v>0</v>
      </c>
      <c r="N62" s="213">
        <f t="shared" si="2"/>
        <v>0</v>
      </c>
      <c r="O62" s="214"/>
      <c r="P62" s="215">
        <v>1</v>
      </c>
      <c r="Q62" s="215">
        <v>1</v>
      </c>
      <c r="R62" s="216">
        <v>1</v>
      </c>
      <c r="S62" s="357"/>
      <c r="T62" s="205"/>
      <c r="U62" s="205"/>
      <c r="V62" s="205"/>
      <c r="W62" s="205"/>
    </row>
    <row r="63" spans="1:23" x14ac:dyDescent="0.35">
      <c r="A63" s="164">
        <v>49</v>
      </c>
      <c r="B63" s="210">
        <f>Abrechnung!B76</f>
        <v>0</v>
      </c>
      <c r="C63" s="211">
        <f>Abrechnung!C76</f>
        <v>0</v>
      </c>
      <c r="D63" s="211" t="str">
        <f>Abrechnung!D76</f>
        <v/>
      </c>
      <c r="E63" s="210">
        <f>Abrechnung!E76</f>
        <v>0</v>
      </c>
      <c r="F63" s="210">
        <f>Abrechnung!F76</f>
        <v>0</v>
      </c>
      <c r="G63" s="211" t="e">
        <f>VLOOKUP(P63,Daten!$B$4:$C$17,2,TRUE)</f>
        <v>#N/A</v>
      </c>
      <c r="H63" s="211" t="str">
        <f>Abrechnung!I76</f>
        <v/>
      </c>
      <c r="I63" s="212">
        <f>Abrechnung!J76</f>
        <v>0</v>
      </c>
      <c r="J63" s="212">
        <f>Abrechnung!K76</f>
        <v>0</v>
      </c>
      <c r="K63" s="212">
        <f>Abrechnung!L76</f>
        <v>0</v>
      </c>
      <c r="L63" s="212">
        <f>Abrechnung!M76</f>
        <v>0</v>
      </c>
      <c r="M63" s="212">
        <f>Abrechnung!N76</f>
        <v>0</v>
      </c>
      <c r="N63" s="213">
        <f t="shared" si="2"/>
        <v>0</v>
      </c>
      <c r="O63" s="214"/>
      <c r="P63" s="215">
        <v>1</v>
      </c>
      <c r="Q63" s="215">
        <v>1</v>
      </c>
      <c r="R63" s="216">
        <v>1</v>
      </c>
      <c r="S63" s="357"/>
      <c r="T63" s="205"/>
      <c r="U63" s="205"/>
      <c r="V63" s="205"/>
      <c r="W63" s="205"/>
    </row>
    <row r="64" spans="1:23" ht="13.15" thickBot="1" x14ac:dyDescent="0.4">
      <c r="A64" s="165">
        <v>50</v>
      </c>
      <c r="B64" s="218">
        <f>Abrechnung!B77</f>
        <v>0</v>
      </c>
      <c r="C64" s="219">
        <f>Abrechnung!C77</f>
        <v>0</v>
      </c>
      <c r="D64" s="219" t="str">
        <f>Abrechnung!D77</f>
        <v/>
      </c>
      <c r="E64" s="218">
        <f>Abrechnung!E77</f>
        <v>0</v>
      </c>
      <c r="F64" s="218">
        <f>Abrechnung!F77</f>
        <v>0</v>
      </c>
      <c r="G64" s="219" t="e">
        <f>VLOOKUP(P64,Daten!$B$4:$C$17,2,TRUE)</f>
        <v>#N/A</v>
      </c>
      <c r="H64" s="219" t="str">
        <f>Abrechnung!I77</f>
        <v/>
      </c>
      <c r="I64" s="220">
        <f>Abrechnung!J77</f>
        <v>0</v>
      </c>
      <c r="J64" s="220">
        <f>Abrechnung!K77</f>
        <v>0</v>
      </c>
      <c r="K64" s="220">
        <f>Abrechnung!L77</f>
        <v>0</v>
      </c>
      <c r="L64" s="220">
        <f>Abrechnung!M77</f>
        <v>0</v>
      </c>
      <c r="M64" s="220">
        <f>Abrechnung!N77</f>
        <v>0</v>
      </c>
      <c r="N64" s="221">
        <f t="shared" si="2"/>
        <v>0</v>
      </c>
      <c r="O64" s="214"/>
      <c r="P64" s="215">
        <v>1</v>
      </c>
      <c r="Q64" s="215">
        <v>1</v>
      </c>
      <c r="R64" s="216">
        <v>1</v>
      </c>
      <c r="S64" s="357"/>
      <c r="T64" s="205"/>
      <c r="U64" s="205"/>
      <c r="V64" s="205"/>
      <c r="W64" s="205"/>
    </row>
    <row r="65" spans="1:23" x14ac:dyDescent="0.35">
      <c r="A65" s="214"/>
      <c r="B65" s="214"/>
      <c r="C65" s="222"/>
      <c r="D65" s="222"/>
      <c r="E65" s="214"/>
      <c r="F65" s="214"/>
      <c r="G65" s="222"/>
      <c r="H65" s="222"/>
      <c r="I65" s="223"/>
      <c r="J65" s="223"/>
      <c r="K65" s="223"/>
      <c r="L65" s="223"/>
      <c r="M65" s="223"/>
      <c r="N65" s="223"/>
      <c r="O65" s="214"/>
      <c r="P65" s="356"/>
      <c r="Q65" s="356"/>
      <c r="R65" s="357"/>
      <c r="S65" s="357"/>
      <c r="T65" s="205"/>
      <c r="U65" s="205"/>
      <c r="V65" s="205"/>
      <c r="W65" s="205"/>
    </row>
    <row r="66" spans="1:23" x14ac:dyDescent="0.35">
      <c r="A66" s="214"/>
      <c r="B66" s="214"/>
      <c r="C66" s="222"/>
      <c r="D66" s="222"/>
      <c r="E66" s="214"/>
      <c r="F66" s="214"/>
      <c r="G66" s="222"/>
      <c r="H66" s="222"/>
      <c r="I66" s="223"/>
      <c r="J66" s="223"/>
      <c r="K66" s="223"/>
      <c r="L66" s="223"/>
      <c r="M66" s="223"/>
      <c r="N66" s="223"/>
      <c r="O66" s="214"/>
      <c r="P66" s="356"/>
      <c r="Q66" s="356"/>
      <c r="R66" s="357"/>
      <c r="S66" s="357"/>
      <c r="T66" s="205"/>
      <c r="U66" s="205"/>
      <c r="V66" s="205"/>
      <c r="W66" s="205"/>
    </row>
    <row r="67" spans="1:23" x14ac:dyDescent="0.35">
      <c r="A67" s="214"/>
      <c r="B67" s="214"/>
      <c r="C67" s="222"/>
      <c r="D67" s="222"/>
      <c r="E67" s="214"/>
      <c r="F67" s="214"/>
      <c r="G67" s="222"/>
      <c r="H67" s="222"/>
      <c r="I67" s="223"/>
      <c r="J67" s="223"/>
      <c r="K67" s="223"/>
      <c r="L67" s="223"/>
      <c r="M67" s="223"/>
      <c r="N67" s="223"/>
      <c r="O67" s="214"/>
      <c r="P67" s="356"/>
      <c r="Q67" s="356"/>
      <c r="R67" s="357"/>
      <c r="S67" s="357"/>
      <c r="T67" s="205"/>
      <c r="U67" s="205"/>
      <c r="V67" s="205"/>
      <c r="W67" s="205"/>
    </row>
    <row r="68" spans="1:23" x14ac:dyDescent="0.35">
      <c r="A68" s="214"/>
      <c r="B68" s="214"/>
      <c r="C68" s="222"/>
      <c r="D68" s="222"/>
      <c r="E68" s="214"/>
      <c r="F68" s="214"/>
      <c r="G68" s="222"/>
      <c r="H68" s="222"/>
      <c r="I68" s="223"/>
      <c r="J68" s="223"/>
      <c r="K68" s="223"/>
      <c r="L68" s="223"/>
      <c r="M68" s="223"/>
      <c r="N68" s="223"/>
      <c r="O68" s="214"/>
      <c r="P68" s="184"/>
      <c r="Q68" s="184"/>
      <c r="R68" s="224"/>
      <c r="S68" s="217"/>
    </row>
    <row r="69" spans="1:23" x14ac:dyDescent="0.35">
      <c r="A69" s="214"/>
      <c r="B69" s="214"/>
      <c r="C69" s="222"/>
      <c r="D69" s="222"/>
      <c r="E69" s="214"/>
      <c r="F69" s="214"/>
      <c r="G69" s="222"/>
      <c r="H69" s="222"/>
      <c r="I69" s="223"/>
      <c r="J69" s="223"/>
      <c r="K69" s="223"/>
      <c r="L69" s="223"/>
      <c r="M69" s="223"/>
      <c r="N69" s="223"/>
      <c r="O69" s="214"/>
      <c r="P69" s="184"/>
      <c r="Q69" s="184"/>
      <c r="R69" s="224"/>
      <c r="S69" s="217"/>
    </row>
    <row r="70" spans="1:23" x14ac:dyDescent="0.35">
      <c r="A70" s="214"/>
      <c r="B70" s="214"/>
      <c r="C70" s="222"/>
      <c r="D70" s="222"/>
      <c r="E70" s="214"/>
      <c r="F70" s="214"/>
      <c r="G70" s="222"/>
      <c r="H70" s="222"/>
      <c r="I70" s="223"/>
      <c r="J70" s="223"/>
      <c r="K70" s="223"/>
      <c r="L70" s="223"/>
      <c r="M70" s="223"/>
      <c r="N70" s="223"/>
      <c r="O70" s="214"/>
      <c r="P70" s="184"/>
      <c r="Q70" s="184"/>
      <c r="R70" s="224"/>
      <c r="S70" s="217"/>
    </row>
    <row r="71" spans="1:23" x14ac:dyDescent="0.35">
      <c r="A71" s="214"/>
      <c r="B71" s="214"/>
      <c r="C71" s="222"/>
      <c r="D71" s="222"/>
      <c r="E71" s="214"/>
      <c r="F71" s="214"/>
      <c r="G71" s="222"/>
      <c r="H71" s="222"/>
      <c r="I71" s="223"/>
      <c r="J71" s="223"/>
      <c r="K71" s="223"/>
      <c r="L71" s="223"/>
      <c r="M71" s="223"/>
      <c r="N71" s="223"/>
      <c r="O71" s="214"/>
      <c r="P71" s="184"/>
      <c r="Q71" s="184"/>
      <c r="R71" s="224"/>
      <c r="S71" s="217"/>
    </row>
    <row r="72" spans="1:23" x14ac:dyDescent="0.35">
      <c r="A72" s="214"/>
      <c r="B72" s="214"/>
      <c r="C72" s="222"/>
      <c r="D72" s="222"/>
      <c r="E72" s="214"/>
      <c r="F72" s="214"/>
      <c r="G72" s="222"/>
      <c r="H72" s="222"/>
      <c r="I72" s="223"/>
      <c r="J72" s="223"/>
      <c r="K72" s="223"/>
      <c r="L72" s="223"/>
      <c r="M72" s="223"/>
      <c r="N72" s="223"/>
      <c r="O72" s="214"/>
      <c r="P72" s="184"/>
      <c r="Q72" s="184"/>
      <c r="R72" s="224"/>
      <c r="S72" s="217"/>
    </row>
    <row r="73" spans="1:23" x14ac:dyDescent="0.35">
      <c r="A73" s="214"/>
      <c r="B73" s="214"/>
      <c r="C73" s="222"/>
      <c r="D73" s="222"/>
      <c r="E73" s="214"/>
      <c r="F73" s="214"/>
      <c r="G73" s="222"/>
      <c r="H73" s="222"/>
      <c r="I73" s="223"/>
      <c r="J73" s="223"/>
      <c r="K73" s="223"/>
      <c r="L73" s="223"/>
      <c r="M73" s="223"/>
      <c r="N73" s="223"/>
      <c r="O73" s="214"/>
      <c r="P73" s="184"/>
      <c r="Q73" s="184"/>
      <c r="R73" s="224"/>
      <c r="S73" s="217"/>
    </row>
    <row r="74" spans="1:23" x14ac:dyDescent="0.35">
      <c r="A74" s="214"/>
      <c r="B74" s="214"/>
      <c r="C74" s="222"/>
      <c r="D74" s="222"/>
      <c r="E74" s="214"/>
      <c r="F74" s="214"/>
      <c r="G74" s="222"/>
      <c r="H74" s="222"/>
      <c r="I74" s="223"/>
      <c r="J74" s="223"/>
      <c r="K74" s="223"/>
      <c r="L74" s="223"/>
      <c r="M74" s="223"/>
      <c r="N74" s="223"/>
      <c r="O74" s="214"/>
      <c r="P74" s="184"/>
      <c r="Q74" s="184"/>
      <c r="R74" s="224"/>
      <c r="S74" s="217"/>
    </row>
    <row r="75" spans="1:23" x14ac:dyDescent="0.35">
      <c r="A75" s="214"/>
      <c r="B75" s="214"/>
      <c r="C75" s="222"/>
      <c r="D75" s="222"/>
      <c r="E75" s="214"/>
      <c r="F75" s="214"/>
      <c r="G75" s="222"/>
      <c r="H75" s="222"/>
      <c r="I75" s="223"/>
      <c r="J75" s="223"/>
      <c r="K75" s="223"/>
      <c r="L75" s="223"/>
      <c r="M75" s="223"/>
      <c r="N75" s="223"/>
      <c r="O75" s="214"/>
      <c r="P75" s="184"/>
      <c r="Q75" s="184"/>
      <c r="R75" s="224"/>
      <c r="S75" s="217"/>
    </row>
    <row r="76" spans="1:23" x14ac:dyDescent="0.35">
      <c r="A76" s="214"/>
      <c r="B76" s="214"/>
      <c r="C76" s="222"/>
      <c r="D76" s="222"/>
      <c r="E76" s="214"/>
      <c r="F76" s="214"/>
      <c r="G76" s="222"/>
      <c r="H76" s="222"/>
      <c r="I76" s="223"/>
      <c r="J76" s="223"/>
      <c r="K76" s="223"/>
      <c r="L76" s="223"/>
      <c r="M76" s="223"/>
      <c r="N76" s="223"/>
      <c r="O76" s="214"/>
      <c r="P76" s="184"/>
      <c r="Q76" s="184"/>
      <c r="R76" s="224"/>
      <c r="S76" s="217"/>
    </row>
    <row r="77" spans="1:23" x14ac:dyDescent="0.35">
      <c r="A77" s="214"/>
      <c r="B77" s="214"/>
      <c r="C77" s="222"/>
      <c r="D77" s="222"/>
      <c r="E77" s="214"/>
      <c r="F77" s="214"/>
      <c r="G77" s="222"/>
      <c r="H77" s="222"/>
      <c r="I77" s="223"/>
      <c r="J77" s="223"/>
      <c r="K77" s="223"/>
      <c r="L77" s="223"/>
      <c r="M77" s="223"/>
      <c r="N77" s="223"/>
      <c r="O77" s="214"/>
      <c r="P77" s="184"/>
      <c r="Q77" s="184"/>
      <c r="R77" s="224"/>
      <c r="S77" s="217"/>
    </row>
    <row r="78" spans="1:23" x14ac:dyDescent="0.35">
      <c r="A78" s="214"/>
      <c r="B78" s="214"/>
      <c r="C78" s="222"/>
      <c r="D78" s="222"/>
      <c r="E78" s="214"/>
      <c r="F78" s="214"/>
      <c r="G78" s="222"/>
      <c r="H78" s="222"/>
      <c r="I78" s="223"/>
      <c r="J78" s="223"/>
      <c r="K78" s="223"/>
      <c r="L78" s="223"/>
      <c r="M78" s="223"/>
      <c r="N78" s="223"/>
      <c r="O78" s="214"/>
      <c r="P78" s="184"/>
      <c r="Q78" s="184"/>
      <c r="R78" s="224"/>
      <c r="S78" s="217"/>
    </row>
    <row r="79" spans="1:23" x14ac:dyDescent="0.35">
      <c r="A79" s="214"/>
      <c r="B79" s="214"/>
      <c r="C79" s="222"/>
      <c r="D79" s="222"/>
      <c r="E79" s="214"/>
      <c r="F79" s="214"/>
      <c r="G79" s="222"/>
      <c r="H79" s="222"/>
      <c r="I79" s="223"/>
      <c r="J79" s="223"/>
      <c r="K79" s="223"/>
      <c r="L79" s="223"/>
      <c r="M79" s="223"/>
      <c r="N79" s="223"/>
      <c r="O79" s="214"/>
      <c r="P79" s="184"/>
      <c r="Q79" s="184"/>
      <c r="R79" s="224"/>
      <c r="S79" s="217"/>
    </row>
    <row r="80" spans="1:23" x14ac:dyDescent="0.35">
      <c r="A80" s="214"/>
      <c r="B80" s="214"/>
      <c r="C80" s="222"/>
      <c r="D80" s="222"/>
      <c r="E80" s="214"/>
      <c r="F80" s="214"/>
      <c r="G80" s="222"/>
      <c r="H80" s="222"/>
      <c r="I80" s="223"/>
      <c r="J80" s="223"/>
      <c r="K80" s="223"/>
      <c r="L80" s="223"/>
      <c r="M80" s="223"/>
      <c r="N80" s="223"/>
      <c r="O80" s="214"/>
      <c r="P80" s="184"/>
      <c r="Q80" s="184"/>
      <c r="R80" s="224"/>
      <c r="S80" s="217"/>
    </row>
    <row r="81" spans="1:19" x14ac:dyDescent="0.35">
      <c r="A81" s="214"/>
      <c r="B81" s="214"/>
      <c r="C81" s="222"/>
      <c r="D81" s="222"/>
      <c r="E81" s="214"/>
      <c r="F81" s="214"/>
      <c r="G81" s="222"/>
      <c r="H81" s="222"/>
      <c r="I81" s="223"/>
      <c r="J81" s="223"/>
      <c r="K81" s="223"/>
      <c r="L81" s="223"/>
      <c r="M81" s="223"/>
      <c r="N81" s="223"/>
      <c r="O81" s="214"/>
      <c r="P81" s="184"/>
      <c r="Q81" s="184"/>
      <c r="R81" s="224"/>
      <c r="S81" s="217"/>
    </row>
    <row r="82" spans="1:19" x14ac:dyDescent="0.35">
      <c r="A82" s="214"/>
      <c r="B82" s="214"/>
      <c r="C82" s="222"/>
      <c r="D82" s="222"/>
      <c r="E82" s="214"/>
      <c r="F82" s="214"/>
      <c r="G82" s="222"/>
      <c r="H82" s="222"/>
      <c r="I82" s="223"/>
      <c r="J82" s="223"/>
      <c r="K82" s="223"/>
      <c r="L82" s="223"/>
      <c r="M82" s="223"/>
      <c r="N82" s="223"/>
      <c r="O82" s="214"/>
      <c r="P82" s="184"/>
      <c r="Q82" s="184"/>
      <c r="R82" s="224"/>
      <c r="S82" s="217"/>
    </row>
    <row r="83" spans="1:19" x14ac:dyDescent="0.35">
      <c r="O83" s="214"/>
    </row>
    <row r="84" spans="1:19" x14ac:dyDescent="0.35">
      <c r="A84" s="145" t="s">
        <v>10</v>
      </c>
      <c r="C84" s="225">
        <f>Abrechnung!C80</f>
        <v>0</v>
      </c>
      <c r="D84" s="225"/>
      <c r="E84" s="225"/>
      <c r="F84" s="225"/>
      <c r="G84" s="225"/>
      <c r="H84" s="226"/>
      <c r="I84" s="225"/>
      <c r="J84" s="225"/>
      <c r="K84" s="225"/>
      <c r="L84" s="225"/>
      <c r="M84" s="225"/>
      <c r="N84" s="225"/>
      <c r="O84" s="225"/>
    </row>
    <row r="85" spans="1:19" x14ac:dyDescent="0.35">
      <c r="C85" s="145">
        <f>Abrechnung!C81</f>
        <v>0</v>
      </c>
    </row>
  </sheetData>
  <sheetProtection algorithmName="SHA-512" hashValue="Pfp8PBC82apU5sKVeXWygGBPDYFOGdWhGKHf80w/AjQkyPjxVTMdp7eaiB8rB3w76A623zNHLtQRZAFThGxukQ==" saltValue="Y3jdr5yJEobBIIwN41xoPQ==" spinCount="100000" sheet="1" objects="1" scenarios="1"/>
  <mergeCells count="1">
    <mergeCell ref="D9:E9"/>
  </mergeCells>
  <phoneticPr fontId="2" type="noConversion"/>
  <conditionalFormatting sqref="G15:N82">
    <cfRule type="expression" dxfId="15" priority="2" stopIfTrue="1">
      <formula>$B15=0</formula>
    </cfRule>
  </conditionalFormatting>
  <conditionalFormatting sqref="G11:N13 A10:N10 G14 A83:N86 O15:O82 A12:F82">
    <cfRule type="cellIs" dxfId="14" priority="3" stopIfTrue="1" operator="equal">
      <formula>0</formula>
    </cfRule>
  </conditionalFormatting>
  <conditionalFormatting sqref="A11">
    <cfRule type="cellIs" dxfId="1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rgb="FFFFFF00"/>
    <pageSetUpPr fitToPage="1"/>
  </sheetPr>
  <dimension ref="A1:P65"/>
  <sheetViews>
    <sheetView zoomScale="85" zoomScaleNormal="85" workbookViewId="0">
      <selection activeCell="A10" sqref="A10"/>
    </sheetView>
  </sheetViews>
  <sheetFormatPr baseColWidth="10" defaultColWidth="11.46484375" defaultRowHeight="12.75" x14ac:dyDescent="0.35"/>
  <cols>
    <col min="1" max="1" width="3.86328125" style="145" customWidth="1"/>
    <col min="2" max="2" width="23.86328125" style="145" customWidth="1"/>
    <col min="3" max="3" width="6.6640625" style="145" customWidth="1"/>
    <col min="4" max="4" width="9.1328125" style="145" customWidth="1"/>
    <col min="5" max="5" width="10.53125" style="145" customWidth="1"/>
    <col min="6" max="10" width="6.86328125" style="145" customWidth="1"/>
    <col min="11" max="11" width="16.6640625" style="145" customWidth="1"/>
    <col min="12" max="13" width="16.6640625" style="169" customWidth="1"/>
    <col min="14" max="15" width="16.6640625" style="145" customWidth="1"/>
    <col min="16" max="16" width="14.1328125" style="145" bestFit="1" customWidth="1"/>
    <col min="17" max="16384" width="11.46484375" style="145"/>
  </cols>
  <sheetData>
    <row r="1" spans="1:16" ht="19.899999999999999" x14ac:dyDescent="0.5">
      <c r="D1" s="146" t="s">
        <v>0</v>
      </c>
    </row>
    <row r="2" spans="1:16" ht="19.899999999999999" x14ac:dyDescent="0.5">
      <c r="C2" s="147"/>
      <c r="D2" s="146" t="s">
        <v>95</v>
      </c>
    </row>
    <row r="3" spans="1:16" s="150" customFormat="1" ht="6.4" x14ac:dyDescent="0.2">
      <c r="C3" s="151"/>
      <c r="D3" s="152"/>
      <c r="L3" s="170"/>
      <c r="M3" s="170"/>
    </row>
    <row r="4" spans="1:16" s="154" customFormat="1" ht="10.15" x14ac:dyDescent="0.3">
      <c r="C4" s="155"/>
      <c r="D4" s="156" t="s">
        <v>88</v>
      </c>
      <c r="G4" s="156" t="s">
        <v>90</v>
      </c>
      <c r="K4" s="156"/>
      <c r="L4" s="171"/>
      <c r="M4" s="171"/>
    </row>
    <row r="5" spans="1:16" s="154" customFormat="1" ht="10.15" x14ac:dyDescent="0.3">
      <c r="C5" s="155"/>
      <c r="D5" s="156" t="s">
        <v>89</v>
      </c>
      <c r="G5" s="156" t="s">
        <v>91</v>
      </c>
      <c r="K5" s="156"/>
      <c r="L5" s="171"/>
      <c r="M5" s="171"/>
    </row>
    <row r="6" spans="1:16" s="154" customFormat="1" ht="10.15" x14ac:dyDescent="0.3">
      <c r="D6" s="156" t="s">
        <v>92</v>
      </c>
      <c r="G6" s="156"/>
      <c r="K6" s="156"/>
      <c r="L6" s="171"/>
      <c r="M6" s="171"/>
    </row>
    <row r="7" spans="1:16" s="154" customFormat="1" ht="10.15" x14ac:dyDescent="0.3">
      <c r="D7" s="156" t="s">
        <v>93</v>
      </c>
      <c r="G7" s="156" t="s">
        <v>1</v>
      </c>
      <c r="K7" s="156"/>
      <c r="L7" s="171"/>
      <c r="M7" s="171"/>
    </row>
    <row r="8" spans="1:16" s="142" customFormat="1" x14ac:dyDescent="0.35">
      <c r="D8" s="157"/>
      <c r="E8" s="157"/>
      <c r="L8" s="169"/>
      <c r="M8" s="169"/>
    </row>
    <row r="9" spans="1:16" s="173" customFormat="1" ht="18" x14ac:dyDescent="0.5">
      <c r="D9" s="199">
        <f ca="1">Abrechnung!C9</f>
        <v>2021</v>
      </c>
      <c r="E9" s="177"/>
      <c r="F9" s="175" t="s">
        <v>49</v>
      </c>
      <c r="G9" s="173" t="s">
        <v>160</v>
      </c>
      <c r="H9" s="176"/>
      <c r="I9" s="176"/>
      <c r="J9" s="176"/>
      <c r="L9" s="178">
        <v>1</v>
      </c>
      <c r="M9" s="178"/>
    </row>
    <row r="10" spans="1:16" s="142" customFormat="1" x14ac:dyDescent="0.35">
      <c r="D10" s="157"/>
      <c r="E10" s="157"/>
      <c r="L10" s="169"/>
      <c r="M10" s="169"/>
    </row>
    <row r="11" spans="1:16" s="143" customFormat="1" ht="15" x14ac:dyDescent="0.4">
      <c r="A11" s="201" t="s">
        <v>122</v>
      </c>
      <c r="B11" s="201"/>
      <c r="D11" s="202">
        <f>Abrechnung!F13</f>
        <v>0</v>
      </c>
      <c r="F11" s="227">
        <v>100</v>
      </c>
      <c r="G11" s="228">
        <v>99</v>
      </c>
      <c r="H11" s="229">
        <v>98</v>
      </c>
      <c r="I11" s="230">
        <v>97</v>
      </c>
      <c r="J11" s="231">
        <v>96</v>
      </c>
      <c r="K11" s="158"/>
      <c r="L11" s="169"/>
      <c r="M11" s="169"/>
    </row>
    <row r="12" spans="1:16" s="142" customFormat="1" x14ac:dyDescent="0.35">
      <c r="K12" s="180"/>
      <c r="L12" s="204"/>
      <c r="M12" s="204"/>
      <c r="N12" s="205"/>
    </row>
    <row r="13" spans="1:16" s="143" customFormat="1" ht="13.5" thickBot="1" x14ac:dyDescent="0.45">
      <c r="A13" s="166"/>
      <c r="K13" s="207"/>
      <c r="L13" s="204"/>
      <c r="M13" s="204"/>
      <c r="N13" s="205"/>
    </row>
    <row r="14" spans="1:16" ht="13.15" x14ac:dyDescent="0.4">
      <c r="A14" s="232"/>
      <c r="B14" s="233" t="s">
        <v>5</v>
      </c>
      <c r="C14" s="163" t="s">
        <v>6</v>
      </c>
      <c r="D14" s="163" t="s">
        <v>7</v>
      </c>
      <c r="E14" s="163" t="s">
        <v>8</v>
      </c>
      <c r="F14" s="309" t="s">
        <v>75</v>
      </c>
      <c r="G14" s="309" t="s">
        <v>76</v>
      </c>
      <c r="H14" s="309" t="s">
        <v>77</v>
      </c>
      <c r="I14" s="309" t="s">
        <v>78</v>
      </c>
      <c r="J14" s="310" t="s">
        <v>79</v>
      </c>
      <c r="K14" s="208"/>
      <c r="L14" s="209"/>
      <c r="M14" s="209"/>
      <c r="N14" s="209"/>
      <c r="O14" s="208"/>
      <c r="P14" s="208"/>
    </row>
    <row r="15" spans="1:16" x14ac:dyDescent="0.35">
      <c r="A15" s="234">
        <v>1</v>
      </c>
      <c r="B15" s="164">
        <f>Abrechnung!B28</f>
        <v>0</v>
      </c>
      <c r="C15" s="211">
        <f>Abrechnung!C28</f>
        <v>0</v>
      </c>
      <c r="D15" s="211" t="str">
        <f>Abrechnung!D28</f>
        <v/>
      </c>
      <c r="E15" s="211" t="e">
        <f>Resultate!G15</f>
        <v>#N/A</v>
      </c>
      <c r="F15" s="212">
        <f>Abrechnung!J28</f>
        <v>0</v>
      </c>
      <c r="G15" s="212">
        <f>Abrechnung!K28</f>
        <v>0</v>
      </c>
      <c r="H15" s="212">
        <f>Abrechnung!L28</f>
        <v>0</v>
      </c>
      <c r="I15" s="212">
        <f>Abrechnung!M28</f>
        <v>0</v>
      </c>
      <c r="J15" s="213">
        <f>Abrechnung!N28</f>
        <v>0</v>
      </c>
      <c r="K15" s="214"/>
      <c r="L15" s="215">
        <v>6</v>
      </c>
      <c r="M15" s="215">
        <v>4</v>
      </c>
      <c r="N15" s="216">
        <v>1</v>
      </c>
      <c r="O15" s="217"/>
    </row>
    <row r="16" spans="1:16" x14ac:dyDescent="0.35">
      <c r="A16" s="234">
        <v>2</v>
      </c>
      <c r="B16" s="164">
        <f>Abrechnung!B29</f>
        <v>0</v>
      </c>
      <c r="C16" s="211">
        <f>Abrechnung!C29</f>
        <v>0</v>
      </c>
      <c r="D16" s="211" t="str">
        <f>Abrechnung!D29</f>
        <v/>
      </c>
      <c r="E16" s="211" t="e">
        <f>Resultate!G16</f>
        <v>#N/A</v>
      </c>
      <c r="F16" s="212">
        <f>Abrechnung!J29</f>
        <v>0</v>
      </c>
      <c r="G16" s="212">
        <f>Abrechnung!K29</f>
        <v>0</v>
      </c>
      <c r="H16" s="212">
        <f>Abrechnung!L29</f>
        <v>0</v>
      </c>
      <c r="I16" s="212">
        <f>Abrechnung!M29</f>
        <v>0</v>
      </c>
      <c r="J16" s="213">
        <f>Abrechnung!N29</f>
        <v>0</v>
      </c>
      <c r="K16" s="214"/>
      <c r="L16" s="215">
        <v>5</v>
      </c>
      <c r="M16" s="215">
        <v>4</v>
      </c>
      <c r="N16" s="216">
        <v>1</v>
      </c>
      <c r="O16" s="217"/>
    </row>
    <row r="17" spans="1:15" x14ac:dyDescent="0.35">
      <c r="A17" s="234">
        <v>3</v>
      </c>
      <c r="B17" s="164">
        <f>Abrechnung!B30</f>
        <v>0</v>
      </c>
      <c r="C17" s="211">
        <f>Abrechnung!C30</f>
        <v>0</v>
      </c>
      <c r="D17" s="211" t="str">
        <f>Abrechnung!D30</f>
        <v/>
      </c>
      <c r="E17" s="211" t="e">
        <f>Resultate!G17</f>
        <v>#N/A</v>
      </c>
      <c r="F17" s="212">
        <f>Abrechnung!J30</f>
        <v>0</v>
      </c>
      <c r="G17" s="212">
        <f>Abrechnung!K30</f>
        <v>0</v>
      </c>
      <c r="H17" s="212">
        <f>Abrechnung!L30</f>
        <v>0</v>
      </c>
      <c r="I17" s="212">
        <f>Abrechnung!M30</f>
        <v>0</v>
      </c>
      <c r="J17" s="213">
        <f>Abrechnung!N30</f>
        <v>0</v>
      </c>
      <c r="K17" s="214"/>
      <c r="L17" s="215">
        <v>2</v>
      </c>
      <c r="M17" s="215">
        <v>5</v>
      </c>
      <c r="N17" s="216">
        <v>1</v>
      </c>
      <c r="O17" s="217"/>
    </row>
    <row r="18" spans="1:15" x14ac:dyDescent="0.35">
      <c r="A18" s="234">
        <v>4</v>
      </c>
      <c r="B18" s="164">
        <f>Abrechnung!B31</f>
        <v>0</v>
      </c>
      <c r="C18" s="211">
        <f>Abrechnung!C31</f>
        <v>0</v>
      </c>
      <c r="D18" s="211" t="str">
        <f>Abrechnung!D31</f>
        <v/>
      </c>
      <c r="E18" s="211" t="e">
        <f>Resultate!G18</f>
        <v>#N/A</v>
      </c>
      <c r="F18" s="212">
        <f>Abrechnung!J31</f>
        <v>0</v>
      </c>
      <c r="G18" s="212">
        <f>Abrechnung!K31</f>
        <v>0</v>
      </c>
      <c r="H18" s="212">
        <f>Abrechnung!L31</f>
        <v>0</v>
      </c>
      <c r="I18" s="212">
        <f>Abrechnung!M31</f>
        <v>0</v>
      </c>
      <c r="J18" s="213">
        <f>Abrechnung!N31</f>
        <v>0</v>
      </c>
      <c r="K18" s="214"/>
      <c r="L18" s="215">
        <v>1</v>
      </c>
      <c r="M18" s="215">
        <v>1</v>
      </c>
      <c r="N18" s="216">
        <v>1</v>
      </c>
      <c r="O18" s="217"/>
    </row>
    <row r="19" spans="1:15" x14ac:dyDescent="0.35">
      <c r="A19" s="234">
        <v>5</v>
      </c>
      <c r="B19" s="164">
        <f>Abrechnung!B32</f>
        <v>0</v>
      </c>
      <c r="C19" s="211">
        <f>Abrechnung!C32</f>
        <v>0</v>
      </c>
      <c r="D19" s="211" t="str">
        <f>Abrechnung!D32</f>
        <v/>
      </c>
      <c r="E19" s="211" t="e">
        <f>Resultate!G19</f>
        <v>#N/A</v>
      </c>
      <c r="F19" s="212">
        <f>Abrechnung!J32</f>
        <v>0</v>
      </c>
      <c r="G19" s="212">
        <f>Abrechnung!K32</f>
        <v>0</v>
      </c>
      <c r="H19" s="212">
        <f>Abrechnung!L32</f>
        <v>0</v>
      </c>
      <c r="I19" s="212">
        <f>Abrechnung!M32</f>
        <v>0</v>
      </c>
      <c r="J19" s="213">
        <f>Abrechnung!N32</f>
        <v>0</v>
      </c>
      <c r="K19" s="214"/>
      <c r="L19" s="215">
        <v>1</v>
      </c>
      <c r="M19" s="215">
        <v>1</v>
      </c>
      <c r="N19" s="216">
        <v>1</v>
      </c>
      <c r="O19" s="217"/>
    </row>
    <row r="20" spans="1:15" x14ac:dyDescent="0.35">
      <c r="A20" s="234">
        <v>6</v>
      </c>
      <c r="B20" s="164">
        <f>Abrechnung!B33</f>
        <v>0</v>
      </c>
      <c r="C20" s="211">
        <f>Abrechnung!C33</f>
        <v>0</v>
      </c>
      <c r="D20" s="211" t="str">
        <f>Abrechnung!D33</f>
        <v/>
      </c>
      <c r="E20" s="211" t="e">
        <f>Resultate!G20</f>
        <v>#N/A</v>
      </c>
      <c r="F20" s="212">
        <f>Abrechnung!J33</f>
        <v>0</v>
      </c>
      <c r="G20" s="212">
        <f>Abrechnung!K33</f>
        <v>0</v>
      </c>
      <c r="H20" s="212">
        <f>Abrechnung!L33</f>
        <v>0</v>
      </c>
      <c r="I20" s="212">
        <f>Abrechnung!M33</f>
        <v>0</v>
      </c>
      <c r="J20" s="213">
        <f>Abrechnung!N33</f>
        <v>0</v>
      </c>
      <c r="K20" s="214"/>
      <c r="L20" s="215">
        <v>1</v>
      </c>
      <c r="M20" s="215">
        <v>1</v>
      </c>
      <c r="N20" s="216">
        <v>1</v>
      </c>
      <c r="O20" s="217"/>
    </row>
    <row r="21" spans="1:15" x14ac:dyDescent="0.35">
      <c r="A21" s="234">
        <v>7</v>
      </c>
      <c r="B21" s="164">
        <f>Abrechnung!B34</f>
        <v>0</v>
      </c>
      <c r="C21" s="211">
        <f>Abrechnung!C34</f>
        <v>0</v>
      </c>
      <c r="D21" s="211" t="str">
        <f>Abrechnung!D34</f>
        <v/>
      </c>
      <c r="E21" s="211" t="e">
        <f>Resultate!G21</f>
        <v>#N/A</v>
      </c>
      <c r="F21" s="212">
        <f>Abrechnung!J34</f>
        <v>0</v>
      </c>
      <c r="G21" s="212">
        <f>Abrechnung!K34</f>
        <v>0</v>
      </c>
      <c r="H21" s="212">
        <f>Abrechnung!L34</f>
        <v>0</v>
      </c>
      <c r="I21" s="212">
        <f>Abrechnung!M34</f>
        <v>0</v>
      </c>
      <c r="J21" s="213">
        <f>Abrechnung!N34</f>
        <v>0</v>
      </c>
      <c r="K21" s="214"/>
      <c r="L21" s="215">
        <v>1</v>
      </c>
      <c r="M21" s="215">
        <v>1</v>
      </c>
      <c r="N21" s="216">
        <v>1</v>
      </c>
      <c r="O21" s="217"/>
    </row>
    <row r="22" spans="1:15" x14ac:dyDescent="0.35">
      <c r="A22" s="234">
        <v>8</v>
      </c>
      <c r="B22" s="164">
        <f>Abrechnung!B35</f>
        <v>0</v>
      </c>
      <c r="C22" s="211">
        <f>Abrechnung!C35</f>
        <v>0</v>
      </c>
      <c r="D22" s="211" t="str">
        <f>Abrechnung!D35</f>
        <v/>
      </c>
      <c r="E22" s="211" t="e">
        <f>Resultate!G22</f>
        <v>#N/A</v>
      </c>
      <c r="F22" s="212">
        <f>Abrechnung!J35</f>
        <v>0</v>
      </c>
      <c r="G22" s="212">
        <f>Abrechnung!K35</f>
        <v>0</v>
      </c>
      <c r="H22" s="212">
        <f>Abrechnung!L35</f>
        <v>0</v>
      </c>
      <c r="I22" s="212">
        <f>Abrechnung!M35</f>
        <v>0</v>
      </c>
      <c r="J22" s="213">
        <f>Abrechnung!N35</f>
        <v>0</v>
      </c>
      <c r="K22" s="214"/>
      <c r="L22" s="215">
        <v>1</v>
      </c>
      <c r="M22" s="215">
        <v>1</v>
      </c>
      <c r="N22" s="216">
        <v>1</v>
      </c>
      <c r="O22" s="217"/>
    </row>
    <row r="23" spans="1:15" x14ac:dyDescent="0.35">
      <c r="A23" s="234">
        <v>9</v>
      </c>
      <c r="B23" s="164">
        <f>Abrechnung!B36</f>
        <v>0</v>
      </c>
      <c r="C23" s="211">
        <f>Abrechnung!C36</f>
        <v>0</v>
      </c>
      <c r="D23" s="211" t="str">
        <f>Abrechnung!D36</f>
        <v/>
      </c>
      <c r="E23" s="211" t="e">
        <f>Resultate!G23</f>
        <v>#N/A</v>
      </c>
      <c r="F23" s="212">
        <f>Abrechnung!J36</f>
        <v>0</v>
      </c>
      <c r="G23" s="212">
        <f>Abrechnung!K36</f>
        <v>0</v>
      </c>
      <c r="H23" s="212">
        <f>Abrechnung!L36</f>
        <v>0</v>
      </c>
      <c r="I23" s="212">
        <f>Abrechnung!M36</f>
        <v>0</v>
      </c>
      <c r="J23" s="213">
        <f>Abrechnung!N36</f>
        <v>0</v>
      </c>
      <c r="K23" s="214"/>
      <c r="L23" s="215">
        <v>1</v>
      </c>
      <c r="M23" s="215">
        <v>1</v>
      </c>
      <c r="N23" s="216">
        <v>1</v>
      </c>
      <c r="O23" s="217"/>
    </row>
    <row r="24" spans="1:15" x14ac:dyDescent="0.35">
      <c r="A24" s="234">
        <v>10</v>
      </c>
      <c r="B24" s="164">
        <f>Abrechnung!B37</f>
        <v>0</v>
      </c>
      <c r="C24" s="211">
        <f>Abrechnung!C37</f>
        <v>0</v>
      </c>
      <c r="D24" s="211" t="str">
        <f>Abrechnung!D37</f>
        <v/>
      </c>
      <c r="E24" s="211" t="e">
        <f>Resultate!G24</f>
        <v>#N/A</v>
      </c>
      <c r="F24" s="212">
        <f>Abrechnung!J37</f>
        <v>0</v>
      </c>
      <c r="G24" s="212">
        <f>Abrechnung!K37</f>
        <v>0</v>
      </c>
      <c r="H24" s="212">
        <f>Abrechnung!L37</f>
        <v>0</v>
      </c>
      <c r="I24" s="212">
        <f>Abrechnung!M37</f>
        <v>0</v>
      </c>
      <c r="J24" s="213">
        <f>Abrechnung!N37</f>
        <v>0</v>
      </c>
      <c r="K24" s="214"/>
      <c r="L24" s="215">
        <v>1</v>
      </c>
      <c r="M24" s="215">
        <v>1</v>
      </c>
      <c r="N24" s="216">
        <v>1</v>
      </c>
      <c r="O24" s="217"/>
    </row>
    <row r="25" spans="1:15" x14ac:dyDescent="0.35">
      <c r="A25" s="234">
        <v>11</v>
      </c>
      <c r="B25" s="164">
        <f>Abrechnung!B38</f>
        <v>0</v>
      </c>
      <c r="C25" s="211">
        <f>Abrechnung!C38</f>
        <v>0</v>
      </c>
      <c r="D25" s="211" t="str">
        <f>Abrechnung!D38</f>
        <v/>
      </c>
      <c r="E25" s="211" t="e">
        <f>Resultate!G25</f>
        <v>#N/A</v>
      </c>
      <c r="F25" s="212">
        <f>Abrechnung!J38</f>
        <v>0</v>
      </c>
      <c r="G25" s="212">
        <f>Abrechnung!K38</f>
        <v>0</v>
      </c>
      <c r="H25" s="212">
        <f>Abrechnung!L38</f>
        <v>0</v>
      </c>
      <c r="I25" s="212">
        <f>Abrechnung!M38</f>
        <v>0</v>
      </c>
      <c r="J25" s="213">
        <f>Abrechnung!N38</f>
        <v>0</v>
      </c>
      <c r="K25" s="214"/>
      <c r="L25" s="215">
        <v>1</v>
      </c>
      <c r="M25" s="215">
        <v>1</v>
      </c>
      <c r="N25" s="216">
        <v>1</v>
      </c>
      <c r="O25" s="217"/>
    </row>
    <row r="26" spans="1:15" x14ac:dyDescent="0.35">
      <c r="A26" s="234">
        <v>12</v>
      </c>
      <c r="B26" s="164">
        <f>Abrechnung!B39</f>
        <v>0</v>
      </c>
      <c r="C26" s="211">
        <f>Abrechnung!C39</f>
        <v>0</v>
      </c>
      <c r="D26" s="211" t="str">
        <f>Abrechnung!D39</f>
        <v/>
      </c>
      <c r="E26" s="211" t="e">
        <f>Resultate!G26</f>
        <v>#N/A</v>
      </c>
      <c r="F26" s="212">
        <f>Abrechnung!J39</f>
        <v>0</v>
      </c>
      <c r="G26" s="212">
        <f>Abrechnung!K39</f>
        <v>0</v>
      </c>
      <c r="H26" s="212">
        <f>Abrechnung!L39</f>
        <v>0</v>
      </c>
      <c r="I26" s="212">
        <f>Abrechnung!M39</f>
        <v>0</v>
      </c>
      <c r="J26" s="213">
        <f>Abrechnung!N39</f>
        <v>0</v>
      </c>
      <c r="K26" s="214"/>
      <c r="L26" s="215">
        <v>1</v>
      </c>
      <c r="M26" s="215">
        <v>1</v>
      </c>
      <c r="N26" s="216">
        <v>1</v>
      </c>
      <c r="O26" s="217"/>
    </row>
    <row r="27" spans="1:15" x14ac:dyDescent="0.35">
      <c r="A27" s="234">
        <v>13</v>
      </c>
      <c r="B27" s="164">
        <f>Abrechnung!B40</f>
        <v>0</v>
      </c>
      <c r="C27" s="211">
        <f>Abrechnung!C40</f>
        <v>0</v>
      </c>
      <c r="D27" s="211" t="str">
        <f>Abrechnung!D40</f>
        <v/>
      </c>
      <c r="E27" s="211" t="e">
        <f>Resultate!G27</f>
        <v>#N/A</v>
      </c>
      <c r="F27" s="212">
        <f>Abrechnung!J40</f>
        <v>0</v>
      </c>
      <c r="G27" s="212">
        <f>Abrechnung!K40</f>
        <v>0</v>
      </c>
      <c r="H27" s="212">
        <f>Abrechnung!L40</f>
        <v>0</v>
      </c>
      <c r="I27" s="212">
        <f>Abrechnung!M40</f>
        <v>0</v>
      </c>
      <c r="J27" s="213">
        <f>Abrechnung!N40</f>
        <v>0</v>
      </c>
      <c r="K27" s="214"/>
      <c r="L27" s="215">
        <v>1</v>
      </c>
      <c r="M27" s="215">
        <v>1</v>
      </c>
      <c r="N27" s="216">
        <v>1</v>
      </c>
      <c r="O27" s="217"/>
    </row>
    <row r="28" spans="1:15" x14ac:dyDescent="0.35">
      <c r="A28" s="234">
        <v>14</v>
      </c>
      <c r="B28" s="164">
        <f>Abrechnung!B41</f>
        <v>0</v>
      </c>
      <c r="C28" s="211">
        <f>Abrechnung!C41</f>
        <v>0</v>
      </c>
      <c r="D28" s="211" t="str">
        <f>Abrechnung!D41</f>
        <v/>
      </c>
      <c r="E28" s="211" t="e">
        <f>Resultate!G28</f>
        <v>#N/A</v>
      </c>
      <c r="F28" s="212">
        <f>Abrechnung!J41</f>
        <v>0</v>
      </c>
      <c r="G28" s="212">
        <f>Abrechnung!K41</f>
        <v>0</v>
      </c>
      <c r="H28" s="212">
        <f>Abrechnung!L41</f>
        <v>0</v>
      </c>
      <c r="I28" s="212">
        <f>Abrechnung!M41</f>
        <v>0</v>
      </c>
      <c r="J28" s="213">
        <f>Abrechnung!N41</f>
        <v>0</v>
      </c>
      <c r="K28" s="214"/>
      <c r="L28" s="215">
        <v>1</v>
      </c>
      <c r="M28" s="215">
        <v>1</v>
      </c>
      <c r="N28" s="216">
        <v>1</v>
      </c>
      <c r="O28" s="217"/>
    </row>
    <row r="29" spans="1:15" x14ac:dyDescent="0.35">
      <c r="A29" s="234">
        <v>15</v>
      </c>
      <c r="B29" s="164">
        <f>Abrechnung!B42</f>
        <v>0</v>
      </c>
      <c r="C29" s="211">
        <f>Abrechnung!C42</f>
        <v>0</v>
      </c>
      <c r="D29" s="211" t="str">
        <f>Abrechnung!D42</f>
        <v/>
      </c>
      <c r="E29" s="211" t="e">
        <f>Resultate!G29</f>
        <v>#N/A</v>
      </c>
      <c r="F29" s="212">
        <f>Abrechnung!J42</f>
        <v>0</v>
      </c>
      <c r="G29" s="212">
        <f>Abrechnung!K42</f>
        <v>0</v>
      </c>
      <c r="H29" s="212">
        <f>Abrechnung!L42</f>
        <v>0</v>
      </c>
      <c r="I29" s="212">
        <f>Abrechnung!M42</f>
        <v>0</v>
      </c>
      <c r="J29" s="213">
        <f>Abrechnung!N42</f>
        <v>0</v>
      </c>
      <c r="K29" s="214"/>
      <c r="L29" s="215">
        <v>1</v>
      </c>
      <c r="M29" s="215">
        <v>1</v>
      </c>
      <c r="N29" s="216">
        <v>1</v>
      </c>
      <c r="O29" s="217"/>
    </row>
    <row r="30" spans="1:15" x14ac:dyDescent="0.35">
      <c r="A30" s="234">
        <v>16</v>
      </c>
      <c r="B30" s="164">
        <f>Abrechnung!B43</f>
        <v>0</v>
      </c>
      <c r="C30" s="211">
        <f>Abrechnung!C43</f>
        <v>0</v>
      </c>
      <c r="D30" s="211" t="str">
        <f>Abrechnung!D43</f>
        <v/>
      </c>
      <c r="E30" s="211" t="e">
        <f>Resultate!G30</f>
        <v>#N/A</v>
      </c>
      <c r="F30" s="212">
        <f>Abrechnung!J43</f>
        <v>0</v>
      </c>
      <c r="G30" s="212">
        <f>Abrechnung!K43</f>
        <v>0</v>
      </c>
      <c r="H30" s="212">
        <f>Abrechnung!L43</f>
        <v>0</v>
      </c>
      <c r="I30" s="212">
        <f>Abrechnung!M43</f>
        <v>0</v>
      </c>
      <c r="J30" s="213">
        <f>Abrechnung!N43</f>
        <v>0</v>
      </c>
      <c r="K30" s="214"/>
      <c r="L30" s="215">
        <v>1</v>
      </c>
      <c r="M30" s="215">
        <v>1</v>
      </c>
      <c r="N30" s="216">
        <v>1</v>
      </c>
      <c r="O30" s="217"/>
    </row>
    <row r="31" spans="1:15" x14ac:dyDescent="0.35">
      <c r="A31" s="234">
        <v>17</v>
      </c>
      <c r="B31" s="164">
        <f>Abrechnung!B44</f>
        <v>0</v>
      </c>
      <c r="C31" s="211">
        <f>Abrechnung!C44</f>
        <v>0</v>
      </c>
      <c r="D31" s="211" t="str">
        <f>Abrechnung!D44</f>
        <v/>
      </c>
      <c r="E31" s="211" t="e">
        <f>Resultate!G31</f>
        <v>#N/A</v>
      </c>
      <c r="F31" s="212">
        <f>Abrechnung!J44</f>
        <v>0</v>
      </c>
      <c r="G31" s="212">
        <f>Abrechnung!K44</f>
        <v>0</v>
      </c>
      <c r="H31" s="212">
        <f>Abrechnung!L44</f>
        <v>0</v>
      </c>
      <c r="I31" s="212">
        <f>Abrechnung!M44</f>
        <v>0</v>
      </c>
      <c r="J31" s="213">
        <f>Abrechnung!N44</f>
        <v>0</v>
      </c>
      <c r="K31" s="214"/>
      <c r="L31" s="215">
        <v>1</v>
      </c>
      <c r="M31" s="215">
        <v>1</v>
      </c>
      <c r="N31" s="216">
        <v>1</v>
      </c>
      <c r="O31" s="217"/>
    </row>
    <row r="32" spans="1:15" x14ac:dyDescent="0.35">
      <c r="A32" s="234">
        <v>18</v>
      </c>
      <c r="B32" s="164">
        <f>Abrechnung!B45</f>
        <v>0</v>
      </c>
      <c r="C32" s="211">
        <f>Abrechnung!C45</f>
        <v>0</v>
      </c>
      <c r="D32" s="211" t="str">
        <f>Abrechnung!D45</f>
        <v/>
      </c>
      <c r="E32" s="211" t="e">
        <f>Resultate!G32</f>
        <v>#N/A</v>
      </c>
      <c r="F32" s="212">
        <f>Abrechnung!J45</f>
        <v>0</v>
      </c>
      <c r="G32" s="212">
        <f>Abrechnung!K45</f>
        <v>0</v>
      </c>
      <c r="H32" s="212">
        <f>Abrechnung!L45</f>
        <v>0</v>
      </c>
      <c r="I32" s="212">
        <f>Abrechnung!M45</f>
        <v>0</v>
      </c>
      <c r="J32" s="213">
        <f>Abrechnung!N45</f>
        <v>0</v>
      </c>
      <c r="K32" s="214"/>
      <c r="L32" s="215">
        <v>1</v>
      </c>
      <c r="M32" s="215">
        <v>1</v>
      </c>
      <c r="N32" s="216">
        <v>1</v>
      </c>
      <c r="O32" s="217"/>
    </row>
    <row r="33" spans="1:15" x14ac:dyDescent="0.35">
      <c r="A33" s="234">
        <v>19</v>
      </c>
      <c r="B33" s="164">
        <f>Abrechnung!B46</f>
        <v>0</v>
      </c>
      <c r="C33" s="211">
        <f>Abrechnung!C46</f>
        <v>0</v>
      </c>
      <c r="D33" s="211" t="str">
        <f>Abrechnung!D46</f>
        <v/>
      </c>
      <c r="E33" s="211" t="e">
        <f>Resultate!G33</f>
        <v>#N/A</v>
      </c>
      <c r="F33" s="212">
        <f>Abrechnung!J46</f>
        <v>0</v>
      </c>
      <c r="G33" s="212">
        <f>Abrechnung!K46</f>
        <v>0</v>
      </c>
      <c r="H33" s="212">
        <f>Abrechnung!L46</f>
        <v>0</v>
      </c>
      <c r="I33" s="212">
        <f>Abrechnung!M46</f>
        <v>0</v>
      </c>
      <c r="J33" s="213">
        <f>Abrechnung!N46</f>
        <v>0</v>
      </c>
      <c r="K33" s="214"/>
      <c r="L33" s="215">
        <v>1</v>
      </c>
      <c r="M33" s="215">
        <v>1</v>
      </c>
      <c r="N33" s="216">
        <v>1</v>
      </c>
      <c r="O33" s="217"/>
    </row>
    <row r="34" spans="1:15" x14ac:dyDescent="0.35">
      <c r="A34" s="234">
        <v>20</v>
      </c>
      <c r="B34" s="164">
        <f>Abrechnung!B47</f>
        <v>0</v>
      </c>
      <c r="C34" s="211">
        <f>Abrechnung!C47</f>
        <v>0</v>
      </c>
      <c r="D34" s="211" t="str">
        <f>Abrechnung!D47</f>
        <v/>
      </c>
      <c r="E34" s="211" t="e">
        <f>Resultate!G34</f>
        <v>#N/A</v>
      </c>
      <c r="F34" s="212">
        <f>Abrechnung!J47</f>
        <v>0</v>
      </c>
      <c r="G34" s="212">
        <f>Abrechnung!K47</f>
        <v>0</v>
      </c>
      <c r="H34" s="212">
        <f>Abrechnung!L47</f>
        <v>0</v>
      </c>
      <c r="I34" s="212">
        <f>Abrechnung!M47</f>
        <v>0</v>
      </c>
      <c r="J34" s="213">
        <f>Abrechnung!N47</f>
        <v>0</v>
      </c>
      <c r="K34" s="214"/>
      <c r="L34" s="215">
        <v>1</v>
      </c>
      <c r="M34" s="215">
        <v>1</v>
      </c>
      <c r="N34" s="216">
        <v>1</v>
      </c>
      <c r="O34" s="217"/>
    </row>
    <row r="35" spans="1:15" x14ac:dyDescent="0.35">
      <c r="A35" s="234">
        <v>21</v>
      </c>
      <c r="B35" s="164">
        <f>Abrechnung!B48</f>
        <v>0</v>
      </c>
      <c r="C35" s="211">
        <f>Abrechnung!C48</f>
        <v>0</v>
      </c>
      <c r="D35" s="211" t="str">
        <f>Abrechnung!D48</f>
        <v/>
      </c>
      <c r="E35" s="211" t="e">
        <f>Resultate!G35</f>
        <v>#N/A</v>
      </c>
      <c r="F35" s="212">
        <f>Abrechnung!J48</f>
        <v>0</v>
      </c>
      <c r="G35" s="212">
        <f>Abrechnung!K48</f>
        <v>0</v>
      </c>
      <c r="H35" s="212">
        <f>Abrechnung!L48</f>
        <v>0</v>
      </c>
      <c r="I35" s="212">
        <f>Abrechnung!M48</f>
        <v>0</v>
      </c>
      <c r="J35" s="213">
        <f>Abrechnung!N48</f>
        <v>0</v>
      </c>
      <c r="K35" s="214"/>
      <c r="L35" s="215">
        <v>1</v>
      </c>
      <c r="M35" s="215">
        <v>1</v>
      </c>
      <c r="N35" s="216">
        <v>1</v>
      </c>
      <c r="O35" s="217"/>
    </row>
    <row r="36" spans="1:15" x14ac:dyDescent="0.35">
      <c r="A36" s="234">
        <v>22</v>
      </c>
      <c r="B36" s="164">
        <f>Abrechnung!B49</f>
        <v>0</v>
      </c>
      <c r="C36" s="211">
        <f>Abrechnung!C49</f>
        <v>0</v>
      </c>
      <c r="D36" s="211" t="str">
        <f>Abrechnung!D49</f>
        <v/>
      </c>
      <c r="E36" s="211" t="e">
        <f>Resultate!G36</f>
        <v>#N/A</v>
      </c>
      <c r="F36" s="212">
        <f>Abrechnung!J49</f>
        <v>0</v>
      </c>
      <c r="G36" s="212">
        <f>Abrechnung!K49</f>
        <v>0</v>
      </c>
      <c r="H36" s="212">
        <f>Abrechnung!L49</f>
        <v>0</v>
      </c>
      <c r="I36" s="212">
        <f>Abrechnung!M49</f>
        <v>0</v>
      </c>
      <c r="J36" s="213">
        <f>Abrechnung!N49</f>
        <v>0</v>
      </c>
      <c r="K36" s="214"/>
      <c r="L36" s="215">
        <v>1</v>
      </c>
      <c r="M36" s="215">
        <v>1</v>
      </c>
      <c r="N36" s="216">
        <v>1</v>
      </c>
      <c r="O36" s="217"/>
    </row>
    <row r="37" spans="1:15" x14ac:dyDescent="0.35">
      <c r="A37" s="234">
        <v>23</v>
      </c>
      <c r="B37" s="164">
        <f>Abrechnung!B50</f>
        <v>0</v>
      </c>
      <c r="C37" s="211">
        <f>Abrechnung!C50</f>
        <v>0</v>
      </c>
      <c r="D37" s="211" t="str">
        <f>Abrechnung!D50</f>
        <v/>
      </c>
      <c r="E37" s="211" t="e">
        <f>Resultate!G37</f>
        <v>#N/A</v>
      </c>
      <c r="F37" s="212">
        <f>Abrechnung!J50</f>
        <v>0</v>
      </c>
      <c r="G37" s="212">
        <f>Abrechnung!K50</f>
        <v>0</v>
      </c>
      <c r="H37" s="212">
        <f>Abrechnung!L50</f>
        <v>0</v>
      </c>
      <c r="I37" s="212">
        <f>Abrechnung!M50</f>
        <v>0</v>
      </c>
      <c r="J37" s="213">
        <f>Abrechnung!N50</f>
        <v>0</v>
      </c>
      <c r="K37" s="214"/>
      <c r="L37" s="215">
        <v>1</v>
      </c>
      <c r="M37" s="215">
        <v>1</v>
      </c>
      <c r="N37" s="216">
        <v>1</v>
      </c>
      <c r="O37" s="217"/>
    </row>
    <row r="38" spans="1:15" x14ac:dyDescent="0.35">
      <c r="A38" s="234">
        <v>24</v>
      </c>
      <c r="B38" s="164">
        <f>Abrechnung!B51</f>
        <v>0</v>
      </c>
      <c r="C38" s="211">
        <f>Abrechnung!C51</f>
        <v>0</v>
      </c>
      <c r="D38" s="211" t="str">
        <f>Abrechnung!D51</f>
        <v/>
      </c>
      <c r="E38" s="211" t="e">
        <f>Resultate!G38</f>
        <v>#N/A</v>
      </c>
      <c r="F38" s="212">
        <f>Abrechnung!J51</f>
        <v>0</v>
      </c>
      <c r="G38" s="212">
        <f>Abrechnung!K51</f>
        <v>0</v>
      </c>
      <c r="H38" s="212">
        <f>Abrechnung!L51</f>
        <v>0</v>
      </c>
      <c r="I38" s="212">
        <f>Abrechnung!M51</f>
        <v>0</v>
      </c>
      <c r="J38" s="213">
        <f>Abrechnung!N51</f>
        <v>0</v>
      </c>
      <c r="K38" s="214"/>
      <c r="L38" s="215">
        <v>1</v>
      </c>
      <c r="M38" s="215">
        <v>1</v>
      </c>
      <c r="N38" s="216">
        <v>1</v>
      </c>
      <c r="O38" s="217"/>
    </row>
    <row r="39" spans="1:15" x14ac:dyDescent="0.35">
      <c r="A39" s="234">
        <v>25</v>
      </c>
      <c r="B39" s="164">
        <f>Abrechnung!B52</f>
        <v>0</v>
      </c>
      <c r="C39" s="211">
        <f>Abrechnung!C52</f>
        <v>0</v>
      </c>
      <c r="D39" s="211" t="str">
        <f>Abrechnung!D52</f>
        <v/>
      </c>
      <c r="E39" s="211" t="e">
        <f>Resultate!G39</f>
        <v>#N/A</v>
      </c>
      <c r="F39" s="212">
        <f>Abrechnung!J52</f>
        <v>0</v>
      </c>
      <c r="G39" s="212">
        <f>Abrechnung!K52</f>
        <v>0</v>
      </c>
      <c r="H39" s="212">
        <f>Abrechnung!L52</f>
        <v>0</v>
      </c>
      <c r="I39" s="212">
        <f>Abrechnung!M52</f>
        <v>0</v>
      </c>
      <c r="J39" s="213">
        <f>Abrechnung!N52</f>
        <v>0</v>
      </c>
      <c r="K39" s="214"/>
      <c r="L39" s="215">
        <v>1</v>
      </c>
      <c r="M39" s="215">
        <v>1</v>
      </c>
      <c r="N39" s="216">
        <v>1</v>
      </c>
      <c r="O39" s="217"/>
    </row>
    <row r="40" spans="1:15" x14ac:dyDescent="0.35">
      <c r="A40" s="234">
        <v>26</v>
      </c>
      <c r="B40" s="164">
        <f>Abrechnung!B53</f>
        <v>0</v>
      </c>
      <c r="C40" s="211">
        <f>Abrechnung!C53</f>
        <v>0</v>
      </c>
      <c r="D40" s="211" t="str">
        <f>Abrechnung!D53</f>
        <v/>
      </c>
      <c r="E40" s="211" t="e">
        <f>Resultate!G40</f>
        <v>#N/A</v>
      </c>
      <c r="F40" s="212">
        <f>Abrechnung!J53</f>
        <v>0</v>
      </c>
      <c r="G40" s="212">
        <f>Abrechnung!K53</f>
        <v>0</v>
      </c>
      <c r="H40" s="212">
        <f>Abrechnung!L53</f>
        <v>0</v>
      </c>
      <c r="I40" s="212">
        <f>Abrechnung!M53</f>
        <v>0</v>
      </c>
      <c r="J40" s="213">
        <f>Abrechnung!N53</f>
        <v>0</v>
      </c>
      <c r="K40" s="214"/>
      <c r="L40" s="215">
        <v>1</v>
      </c>
      <c r="M40" s="215">
        <v>1</v>
      </c>
      <c r="N40" s="216">
        <v>1</v>
      </c>
      <c r="O40" s="217"/>
    </row>
    <row r="41" spans="1:15" x14ac:dyDescent="0.35">
      <c r="A41" s="234">
        <v>27</v>
      </c>
      <c r="B41" s="164">
        <f>Abrechnung!B54</f>
        <v>0</v>
      </c>
      <c r="C41" s="211">
        <f>Abrechnung!C54</f>
        <v>0</v>
      </c>
      <c r="D41" s="211" t="str">
        <f>Abrechnung!D54</f>
        <v/>
      </c>
      <c r="E41" s="211" t="e">
        <f>Resultate!G41</f>
        <v>#N/A</v>
      </c>
      <c r="F41" s="212">
        <f>Abrechnung!J54</f>
        <v>0</v>
      </c>
      <c r="G41" s="212">
        <f>Abrechnung!K54</f>
        <v>0</v>
      </c>
      <c r="H41" s="212">
        <f>Abrechnung!L54</f>
        <v>0</v>
      </c>
      <c r="I41" s="212">
        <f>Abrechnung!M54</f>
        <v>0</v>
      </c>
      <c r="J41" s="213">
        <f>Abrechnung!N54</f>
        <v>0</v>
      </c>
      <c r="K41" s="214"/>
      <c r="L41" s="215">
        <v>1</v>
      </c>
      <c r="M41" s="215">
        <v>1</v>
      </c>
      <c r="N41" s="216">
        <v>1</v>
      </c>
      <c r="O41" s="217"/>
    </row>
    <row r="42" spans="1:15" x14ac:dyDescent="0.35">
      <c r="A42" s="234">
        <v>28</v>
      </c>
      <c r="B42" s="164">
        <f>Abrechnung!B55</f>
        <v>0</v>
      </c>
      <c r="C42" s="211">
        <f>Abrechnung!C55</f>
        <v>0</v>
      </c>
      <c r="D42" s="211" t="str">
        <f>Abrechnung!D55</f>
        <v/>
      </c>
      <c r="E42" s="211" t="e">
        <f>Resultate!G42</f>
        <v>#N/A</v>
      </c>
      <c r="F42" s="212">
        <f>Abrechnung!J55</f>
        <v>0</v>
      </c>
      <c r="G42" s="212">
        <f>Abrechnung!K55</f>
        <v>0</v>
      </c>
      <c r="H42" s="212">
        <f>Abrechnung!L55</f>
        <v>0</v>
      </c>
      <c r="I42" s="212">
        <f>Abrechnung!M55</f>
        <v>0</v>
      </c>
      <c r="J42" s="213">
        <f>Abrechnung!N55</f>
        <v>0</v>
      </c>
      <c r="K42" s="214"/>
      <c r="L42" s="215">
        <v>1</v>
      </c>
      <c r="M42" s="215">
        <v>1</v>
      </c>
      <c r="N42" s="216">
        <v>1</v>
      </c>
      <c r="O42" s="217"/>
    </row>
    <row r="43" spans="1:15" x14ac:dyDescent="0.35">
      <c r="A43" s="234">
        <v>29</v>
      </c>
      <c r="B43" s="164">
        <f>Abrechnung!B56</f>
        <v>0</v>
      </c>
      <c r="C43" s="211">
        <f>Abrechnung!C56</f>
        <v>0</v>
      </c>
      <c r="D43" s="211" t="str">
        <f>Abrechnung!D56</f>
        <v/>
      </c>
      <c r="E43" s="211" t="e">
        <f>Resultate!G43</f>
        <v>#N/A</v>
      </c>
      <c r="F43" s="212">
        <f>Abrechnung!J56</f>
        <v>0</v>
      </c>
      <c r="G43" s="212">
        <f>Abrechnung!K56</f>
        <v>0</v>
      </c>
      <c r="H43" s="212">
        <f>Abrechnung!L56</f>
        <v>0</v>
      </c>
      <c r="I43" s="212">
        <f>Abrechnung!M56</f>
        <v>0</v>
      </c>
      <c r="J43" s="213">
        <f>Abrechnung!N56</f>
        <v>0</v>
      </c>
      <c r="K43" s="214"/>
      <c r="L43" s="215">
        <v>1</v>
      </c>
      <c r="M43" s="215">
        <v>1</v>
      </c>
      <c r="N43" s="216">
        <v>1</v>
      </c>
      <c r="O43" s="217"/>
    </row>
    <row r="44" spans="1:15" x14ac:dyDescent="0.35">
      <c r="A44" s="234">
        <v>30</v>
      </c>
      <c r="B44" s="164">
        <f>Abrechnung!B57</f>
        <v>0</v>
      </c>
      <c r="C44" s="211">
        <f>Abrechnung!C57</f>
        <v>0</v>
      </c>
      <c r="D44" s="211" t="str">
        <f>Abrechnung!D57</f>
        <v/>
      </c>
      <c r="E44" s="211" t="e">
        <f>Resultate!G44</f>
        <v>#N/A</v>
      </c>
      <c r="F44" s="212">
        <f>Abrechnung!J57</f>
        <v>0</v>
      </c>
      <c r="G44" s="212">
        <f>Abrechnung!K57</f>
        <v>0</v>
      </c>
      <c r="H44" s="212">
        <f>Abrechnung!L57</f>
        <v>0</v>
      </c>
      <c r="I44" s="212">
        <f>Abrechnung!M57</f>
        <v>0</v>
      </c>
      <c r="J44" s="213">
        <f>Abrechnung!N57</f>
        <v>0</v>
      </c>
      <c r="K44" s="214"/>
      <c r="L44" s="215">
        <v>1</v>
      </c>
      <c r="M44" s="215">
        <v>1</v>
      </c>
      <c r="N44" s="216">
        <v>1</v>
      </c>
      <c r="O44" s="217"/>
    </row>
    <row r="45" spans="1:15" x14ac:dyDescent="0.35">
      <c r="A45" s="234">
        <v>31</v>
      </c>
      <c r="B45" s="164">
        <f>Abrechnung!B58</f>
        <v>0</v>
      </c>
      <c r="C45" s="211">
        <f>Abrechnung!C58</f>
        <v>0</v>
      </c>
      <c r="D45" s="211" t="str">
        <f>Abrechnung!D58</f>
        <v/>
      </c>
      <c r="E45" s="211" t="e">
        <f>Resultate!G45</f>
        <v>#N/A</v>
      </c>
      <c r="F45" s="212">
        <f>Abrechnung!J58</f>
        <v>0</v>
      </c>
      <c r="G45" s="212">
        <f>Abrechnung!K58</f>
        <v>0</v>
      </c>
      <c r="H45" s="212">
        <f>Abrechnung!L58</f>
        <v>0</v>
      </c>
      <c r="I45" s="212">
        <f>Abrechnung!M58</f>
        <v>0</v>
      </c>
      <c r="J45" s="213">
        <f>Abrechnung!N58</f>
        <v>0</v>
      </c>
      <c r="K45" s="214"/>
      <c r="L45" s="215">
        <v>1</v>
      </c>
      <c r="M45" s="215">
        <v>1</v>
      </c>
      <c r="N45" s="216">
        <v>1</v>
      </c>
      <c r="O45" s="217"/>
    </row>
    <row r="46" spans="1:15" x14ac:dyDescent="0.35">
      <c r="A46" s="234">
        <v>32</v>
      </c>
      <c r="B46" s="164">
        <f>Abrechnung!B59</f>
        <v>0</v>
      </c>
      <c r="C46" s="211">
        <f>Abrechnung!C59</f>
        <v>0</v>
      </c>
      <c r="D46" s="211" t="str">
        <f>Abrechnung!D59</f>
        <v/>
      </c>
      <c r="E46" s="211" t="e">
        <f>Resultate!G46</f>
        <v>#N/A</v>
      </c>
      <c r="F46" s="212">
        <f>Abrechnung!J59</f>
        <v>0</v>
      </c>
      <c r="G46" s="212">
        <f>Abrechnung!K59</f>
        <v>0</v>
      </c>
      <c r="H46" s="212">
        <f>Abrechnung!L59</f>
        <v>0</v>
      </c>
      <c r="I46" s="212">
        <f>Abrechnung!M59</f>
        <v>0</v>
      </c>
      <c r="J46" s="213">
        <f>Abrechnung!N59</f>
        <v>0</v>
      </c>
      <c r="K46" s="214"/>
      <c r="L46" s="215">
        <v>1</v>
      </c>
      <c r="M46" s="215">
        <v>1</v>
      </c>
      <c r="N46" s="216">
        <v>1</v>
      </c>
      <c r="O46" s="217"/>
    </row>
    <row r="47" spans="1:15" x14ac:dyDescent="0.35">
      <c r="A47" s="234">
        <v>33</v>
      </c>
      <c r="B47" s="164">
        <f>Abrechnung!B60</f>
        <v>0</v>
      </c>
      <c r="C47" s="211">
        <f>Abrechnung!C60</f>
        <v>0</v>
      </c>
      <c r="D47" s="211" t="str">
        <f>Abrechnung!D60</f>
        <v/>
      </c>
      <c r="E47" s="211" t="e">
        <f>Resultate!G47</f>
        <v>#N/A</v>
      </c>
      <c r="F47" s="212">
        <f>Abrechnung!J60</f>
        <v>0</v>
      </c>
      <c r="G47" s="212">
        <f>Abrechnung!K60</f>
        <v>0</v>
      </c>
      <c r="H47" s="212">
        <f>Abrechnung!L60</f>
        <v>0</v>
      </c>
      <c r="I47" s="212">
        <f>Abrechnung!M60</f>
        <v>0</v>
      </c>
      <c r="J47" s="213">
        <f>Abrechnung!N60</f>
        <v>0</v>
      </c>
      <c r="K47" s="214"/>
      <c r="L47" s="215">
        <v>1</v>
      </c>
      <c r="M47" s="215">
        <v>1</v>
      </c>
      <c r="N47" s="216">
        <v>1</v>
      </c>
      <c r="O47" s="217"/>
    </row>
    <row r="48" spans="1:15" x14ac:dyDescent="0.35">
      <c r="A48" s="234">
        <v>34</v>
      </c>
      <c r="B48" s="164">
        <f>Abrechnung!B61</f>
        <v>0</v>
      </c>
      <c r="C48" s="211">
        <f>Abrechnung!C61</f>
        <v>0</v>
      </c>
      <c r="D48" s="211" t="str">
        <f>Abrechnung!D61</f>
        <v/>
      </c>
      <c r="E48" s="211" t="e">
        <f>Resultate!G48</f>
        <v>#N/A</v>
      </c>
      <c r="F48" s="212">
        <f>Abrechnung!J61</f>
        <v>0</v>
      </c>
      <c r="G48" s="212">
        <f>Abrechnung!K61</f>
        <v>0</v>
      </c>
      <c r="H48" s="212">
        <f>Abrechnung!L61</f>
        <v>0</v>
      </c>
      <c r="I48" s="212">
        <f>Abrechnung!M61</f>
        <v>0</v>
      </c>
      <c r="J48" s="213">
        <f>Abrechnung!N61</f>
        <v>0</v>
      </c>
      <c r="K48" s="214"/>
      <c r="L48" s="215">
        <v>1</v>
      </c>
      <c r="M48" s="215">
        <v>1</v>
      </c>
      <c r="N48" s="216">
        <v>1</v>
      </c>
      <c r="O48" s="217"/>
    </row>
    <row r="49" spans="1:15" x14ac:dyDescent="0.35">
      <c r="A49" s="234">
        <v>35</v>
      </c>
      <c r="B49" s="164">
        <f>Abrechnung!B62</f>
        <v>0</v>
      </c>
      <c r="C49" s="211">
        <f>Abrechnung!C62</f>
        <v>0</v>
      </c>
      <c r="D49" s="211" t="str">
        <f>Abrechnung!D62</f>
        <v/>
      </c>
      <c r="E49" s="211" t="e">
        <f>Resultate!G49</f>
        <v>#N/A</v>
      </c>
      <c r="F49" s="212">
        <f>Abrechnung!J62</f>
        <v>0</v>
      </c>
      <c r="G49" s="212">
        <f>Abrechnung!K62</f>
        <v>0</v>
      </c>
      <c r="H49" s="212">
        <f>Abrechnung!L62</f>
        <v>0</v>
      </c>
      <c r="I49" s="212">
        <f>Abrechnung!M62</f>
        <v>0</v>
      </c>
      <c r="J49" s="213">
        <f>Abrechnung!N62</f>
        <v>0</v>
      </c>
      <c r="K49" s="214"/>
      <c r="L49" s="215">
        <v>1</v>
      </c>
      <c r="M49" s="215">
        <v>1</v>
      </c>
      <c r="N49" s="216">
        <v>1</v>
      </c>
      <c r="O49" s="217"/>
    </row>
    <row r="50" spans="1:15" x14ac:dyDescent="0.35">
      <c r="A50" s="234">
        <v>36</v>
      </c>
      <c r="B50" s="164">
        <f>Abrechnung!B63</f>
        <v>0</v>
      </c>
      <c r="C50" s="211">
        <f>Abrechnung!C63</f>
        <v>0</v>
      </c>
      <c r="D50" s="211" t="str">
        <f>Abrechnung!D63</f>
        <v/>
      </c>
      <c r="E50" s="211" t="e">
        <f>Resultate!G50</f>
        <v>#N/A</v>
      </c>
      <c r="F50" s="212">
        <f>Abrechnung!J63</f>
        <v>0</v>
      </c>
      <c r="G50" s="212">
        <f>Abrechnung!K63</f>
        <v>0</v>
      </c>
      <c r="H50" s="212">
        <f>Abrechnung!L63</f>
        <v>0</v>
      </c>
      <c r="I50" s="212">
        <f>Abrechnung!M63</f>
        <v>0</v>
      </c>
      <c r="J50" s="213">
        <f>Abrechnung!N63</f>
        <v>0</v>
      </c>
      <c r="K50" s="214"/>
      <c r="L50" s="215">
        <v>1</v>
      </c>
      <c r="M50" s="215">
        <v>1</v>
      </c>
      <c r="N50" s="216">
        <v>1</v>
      </c>
      <c r="O50" s="217"/>
    </row>
    <row r="51" spans="1:15" x14ac:dyDescent="0.35">
      <c r="A51" s="234">
        <v>37</v>
      </c>
      <c r="B51" s="164">
        <f>Abrechnung!B64</f>
        <v>0</v>
      </c>
      <c r="C51" s="211">
        <f>Abrechnung!C64</f>
        <v>0</v>
      </c>
      <c r="D51" s="211" t="str">
        <f>Abrechnung!D64</f>
        <v/>
      </c>
      <c r="E51" s="211" t="e">
        <f>Resultate!G51</f>
        <v>#N/A</v>
      </c>
      <c r="F51" s="212">
        <f>Abrechnung!J64</f>
        <v>0</v>
      </c>
      <c r="G51" s="212">
        <f>Abrechnung!K64</f>
        <v>0</v>
      </c>
      <c r="H51" s="212">
        <f>Abrechnung!L64</f>
        <v>0</v>
      </c>
      <c r="I51" s="212">
        <f>Abrechnung!M64</f>
        <v>0</v>
      </c>
      <c r="J51" s="213">
        <f>Abrechnung!N64</f>
        <v>0</v>
      </c>
      <c r="K51" s="214"/>
      <c r="L51" s="215"/>
      <c r="M51" s="215"/>
      <c r="N51" s="216"/>
      <c r="O51" s="217"/>
    </row>
    <row r="52" spans="1:15" x14ac:dyDescent="0.35">
      <c r="A52" s="234">
        <v>38</v>
      </c>
      <c r="B52" s="164">
        <f>Abrechnung!B65</f>
        <v>0</v>
      </c>
      <c r="C52" s="211">
        <f>Abrechnung!C65</f>
        <v>0</v>
      </c>
      <c r="D52" s="211" t="str">
        <f>Abrechnung!D65</f>
        <v/>
      </c>
      <c r="E52" s="211" t="e">
        <f>Resultate!G52</f>
        <v>#N/A</v>
      </c>
      <c r="F52" s="212">
        <f>Abrechnung!J65</f>
        <v>0</v>
      </c>
      <c r="G52" s="212">
        <f>Abrechnung!K65</f>
        <v>0</v>
      </c>
      <c r="H52" s="212">
        <f>Abrechnung!L65</f>
        <v>0</v>
      </c>
      <c r="I52" s="212">
        <f>Abrechnung!M65</f>
        <v>0</v>
      </c>
      <c r="J52" s="213">
        <f>Abrechnung!N65</f>
        <v>0</v>
      </c>
      <c r="K52" s="214"/>
      <c r="L52" s="215"/>
      <c r="M52" s="215"/>
      <c r="N52" s="216"/>
      <c r="O52" s="217"/>
    </row>
    <row r="53" spans="1:15" x14ac:dyDescent="0.35">
      <c r="A53" s="234">
        <v>39</v>
      </c>
      <c r="B53" s="164">
        <f>Abrechnung!B66</f>
        <v>0</v>
      </c>
      <c r="C53" s="211">
        <f>Abrechnung!C66</f>
        <v>0</v>
      </c>
      <c r="D53" s="211" t="str">
        <f>Abrechnung!D66</f>
        <v/>
      </c>
      <c r="E53" s="211" t="e">
        <f>Resultate!G53</f>
        <v>#N/A</v>
      </c>
      <c r="F53" s="212">
        <f>Abrechnung!J66</f>
        <v>0</v>
      </c>
      <c r="G53" s="212">
        <f>Abrechnung!K66</f>
        <v>0</v>
      </c>
      <c r="H53" s="212">
        <f>Abrechnung!L66</f>
        <v>0</v>
      </c>
      <c r="I53" s="212">
        <f>Abrechnung!M66</f>
        <v>0</v>
      </c>
      <c r="J53" s="213">
        <f>Abrechnung!N66</f>
        <v>0</v>
      </c>
      <c r="K53" s="214"/>
      <c r="L53" s="215"/>
      <c r="M53" s="215"/>
      <c r="N53" s="216"/>
      <c r="O53" s="217"/>
    </row>
    <row r="54" spans="1:15" x14ac:dyDescent="0.35">
      <c r="A54" s="234">
        <v>40</v>
      </c>
      <c r="B54" s="164">
        <f>Abrechnung!B67</f>
        <v>0</v>
      </c>
      <c r="C54" s="211">
        <f>Abrechnung!C67</f>
        <v>0</v>
      </c>
      <c r="D54" s="211" t="str">
        <f>Abrechnung!D67</f>
        <v/>
      </c>
      <c r="E54" s="211" t="e">
        <f>Resultate!G54</f>
        <v>#N/A</v>
      </c>
      <c r="F54" s="212">
        <f>Abrechnung!J67</f>
        <v>0</v>
      </c>
      <c r="G54" s="212">
        <f>Abrechnung!K67</f>
        <v>0</v>
      </c>
      <c r="H54" s="212">
        <f>Abrechnung!L67</f>
        <v>0</v>
      </c>
      <c r="I54" s="212">
        <f>Abrechnung!M67</f>
        <v>0</v>
      </c>
      <c r="J54" s="213">
        <f>Abrechnung!N67</f>
        <v>0</v>
      </c>
      <c r="K54" s="214"/>
      <c r="L54" s="215"/>
      <c r="M54" s="215"/>
      <c r="N54" s="216"/>
      <c r="O54" s="217"/>
    </row>
    <row r="55" spans="1:15" x14ac:dyDescent="0.35">
      <c r="A55" s="234">
        <v>41</v>
      </c>
      <c r="B55" s="164">
        <f>Abrechnung!B68</f>
        <v>0</v>
      </c>
      <c r="C55" s="211">
        <f>Abrechnung!C68</f>
        <v>0</v>
      </c>
      <c r="D55" s="211" t="str">
        <f>Abrechnung!D68</f>
        <v/>
      </c>
      <c r="E55" s="211" t="e">
        <f>Resultate!G55</f>
        <v>#N/A</v>
      </c>
      <c r="F55" s="212">
        <f>Abrechnung!J68</f>
        <v>0</v>
      </c>
      <c r="G55" s="212">
        <f>Abrechnung!K68</f>
        <v>0</v>
      </c>
      <c r="H55" s="212">
        <f>Abrechnung!L68</f>
        <v>0</v>
      </c>
      <c r="I55" s="212">
        <f>Abrechnung!M68</f>
        <v>0</v>
      </c>
      <c r="J55" s="213">
        <f>Abrechnung!N68</f>
        <v>0</v>
      </c>
      <c r="K55" s="214"/>
      <c r="L55" s="215"/>
      <c r="M55" s="215"/>
      <c r="N55" s="216"/>
      <c r="O55" s="217"/>
    </row>
    <row r="56" spans="1:15" x14ac:dyDescent="0.35">
      <c r="A56" s="234">
        <v>42</v>
      </c>
      <c r="B56" s="164">
        <f>Abrechnung!B69</f>
        <v>0</v>
      </c>
      <c r="C56" s="211">
        <f>Abrechnung!C69</f>
        <v>0</v>
      </c>
      <c r="D56" s="211" t="str">
        <f>Abrechnung!D69</f>
        <v/>
      </c>
      <c r="E56" s="211" t="e">
        <f>Resultate!G56</f>
        <v>#N/A</v>
      </c>
      <c r="F56" s="212">
        <f>Abrechnung!J69</f>
        <v>0</v>
      </c>
      <c r="G56" s="212">
        <f>Abrechnung!K69</f>
        <v>0</v>
      </c>
      <c r="H56" s="212">
        <f>Abrechnung!L69</f>
        <v>0</v>
      </c>
      <c r="I56" s="212">
        <f>Abrechnung!M69</f>
        <v>0</v>
      </c>
      <c r="J56" s="213">
        <f>Abrechnung!N69</f>
        <v>0</v>
      </c>
      <c r="K56" s="214"/>
      <c r="L56" s="215"/>
      <c r="M56" s="215"/>
      <c r="N56" s="216"/>
      <c r="O56" s="217"/>
    </row>
    <row r="57" spans="1:15" x14ac:dyDescent="0.35">
      <c r="A57" s="234">
        <v>43</v>
      </c>
      <c r="B57" s="164">
        <f>Abrechnung!B70</f>
        <v>0</v>
      </c>
      <c r="C57" s="211">
        <f>Abrechnung!C70</f>
        <v>0</v>
      </c>
      <c r="D57" s="211" t="str">
        <f>Abrechnung!D70</f>
        <v/>
      </c>
      <c r="E57" s="211" t="e">
        <f>Resultate!G57</f>
        <v>#N/A</v>
      </c>
      <c r="F57" s="212">
        <f>Abrechnung!J70</f>
        <v>0</v>
      </c>
      <c r="G57" s="212">
        <f>Abrechnung!K70</f>
        <v>0</v>
      </c>
      <c r="H57" s="212">
        <f>Abrechnung!L70</f>
        <v>0</v>
      </c>
      <c r="I57" s="212">
        <f>Abrechnung!M70</f>
        <v>0</v>
      </c>
      <c r="J57" s="213">
        <f>Abrechnung!N70</f>
        <v>0</v>
      </c>
      <c r="K57" s="214"/>
      <c r="L57" s="215"/>
      <c r="M57" s="215"/>
      <c r="N57" s="216"/>
      <c r="O57" s="217"/>
    </row>
    <row r="58" spans="1:15" x14ac:dyDescent="0.35">
      <c r="A58" s="234">
        <v>44</v>
      </c>
      <c r="B58" s="164">
        <f>Abrechnung!B71</f>
        <v>0</v>
      </c>
      <c r="C58" s="211">
        <f>Abrechnung!C71</f>
        <v>0</v>
      </c>
      <c r="D58" s="211" t="str">
        <f>Abrechnung!D71</f>
        <v/>
      </c>
      <c r="E58" s="211" t="e">
        <f>Resultate!G58</f>
        <v>#N/A</v>
      </c>
      <c r="F58" s="212">
        <f>Abrechnung!J71</f>
        <v>0</v>
      </c>
      <c r="G58" s="212">
        <f>Abrechnung!K71</f>
        <v>0</v>
      </c>
      <c r="H58" s="212">
        <f>Abrechnung!L71</f>
        <v>0</v>
      </c>
      <c r="I58" s="212">
        <f>Abrechnung!M71</f>
        <v>0</v>
      </c>
      <c r="J58" s="213">
        <f>Abrechnung!N71</f>
        <v>0</v>
      </c>
      <c r="K58" s="214"/>
      <c r="L58" s="215"/>
      <c r="M58" s="215"/>
      <c r="N58" s="216"/>
      <c r="O58" s="217"/>
    </row>
    <row r="59" spans="1:15" x14ac:dyDescent="0.35">
      <c r="A59" s="234">
        <v>45</v>
      </c>
      <c r="B59" s="164">
        <f>Abrechnung!B72</f>
        <v>0</v>
      </c>
      <c r="C59" s="211">
        <f>Abrechnung!C72</f>
        <v>0</v>
      </c>
      <c r="D59" s="211" t="str">
        <f>Abrechnung!D72</f>
        <v/>
      </c>
      <c r="E59" s="211" t="e">
        <f>Resultate!G59</f>
        <v>#N/A</v>
      </c>
      <c r="F59" s="212">
        <f>Abrechnung!J72</f>
        <v>0</v>
      </c>
      <c r="G59" s="212">
        <f>Abrechnung!K72</f>
        <v>0</v>
      </c>
      <c r="H59" s="212">
        <f>Abrechnung!L72</f>
        <v>0</v>
      </c>
      <c r="I59" s="212">
        <f>Abrechnung!M72</f>
        <v>0</v>
      </c>
      <c r="J59" s="213">
        <f>Abrechnung!N72</f>
        <v>0</v>
      </c>
      <c r="K59" s="214"/>
      <c r="L59" s="215"/>
      <c r="M59" s="215"/>
      <c r="N59" s="216"/>
      <c r="O59" s="217"/>
    </row>
    <row r="60" spans="1:15" x14ac:dyDescent="0.35">
      <c r="A60" s="234">
        <v>46</v>
      </c>
      <c r="B60" s="164">
        <f>Abrechnung!B73</f>
        <v>0</v>
      </c>
      <c r="C60" s="211">
        <f>Abrechnung!C73</f>
        <v>0</v>
      </c>
      <c r="D60" s="211" t="str">
        <f>Abrechnung!D73</f>
        <v/>
      </c>
      <c r="E60" s="211" t="e">
        <f>Resultate!G60</f>
        <v>#N/A</v>
      </c>
      <c r="F60" s="212">
        <f>Abrechnung!J73</f>
        <v>0</v>
      </c>
      <c r="G60" s="212">
        <f>Abrechnung!K73</f>
        <v>0</v>
      </c>
      <c r="H60" s="212">
        <f>Abrechnung!L73</f>
        <v>0</v>
      </c>
      <c r="I60" s="212">
        <f>Abrechnung!M73</f>
        <v>0</v>
      </c>
      <c r="J60" s="213">
        <f>Abrechnung!N73</f>
        <v>0</v>
      </c>
      <c r="K60" s="214"/>
      <c r="L60" s="215"/>
      <c r="M60" s="215"/>
      <c r="N60" s="216"/>
      <c r="O60" s="217"/>
    </row>
    <row r="61" spans="1:15" x14ac:dyDescent="0.35">
      <c r="A61" s="234">
        <v>47</v>
      </c>
      <c r="B61" s="164">
        <f>Abrechnung!B74</f>
        <v>0</v>
      </c>
      <c r="C61" s="211">
        <f>Abrechnung!C74</f>
        <v>0</v>
      </c>
      <c r="D61" s="211" t="str">
        <f>Abrechnung!D74</f>
        <v/>
      </c>
      <c r="E61" s="211" t="e">
        <f>Resultate!G61</f>
        <v>#N/A</v>
      </c>
      <c r="F61" s="212">
        <f>Abrechnung!J74</f>
        <v>0</v>
      </c>
      <c r="G61" s="212">
        <f>Abrechnung!K74</f>
        <v>0</v>
      </c>
      <c r="H61" s="212">
        <f>Abrechnung!L74</f>
        <v>0</v>
      </c>
      <c r="I61" s="212">
        <f>Abrechnung!M74</f>
        <v>0</v>
      </c>
      <c r="J61" s="213">
        <f>Abrechnung!N74</f>
        <v>0</v>
      </c>
      <c r="K61" s="214"/>
      <c r="L61" s="215">
        <v>1</v>
      </c>
      <c r="M61" s="215">
        <v>1</v>
      </c>
      <c r="N61" s="216">
        <v>1</v>
      </c>
      <c r="O61" s="217"/>
    </row>
    <row r="62" spans="1:15" x14ac:dyDescent="0.35">
      <c r="A62" s="234">
        <v>48</v>
      </c>
      <c r="B62" s="164">
        <f>Abrechnung!B75</f>
        <v>0</v>
      </c>
      <c r="C62" s="211">
        <f>Abrechnung!C75</f>
        <v>0</v>
      </c>
      <c r="D62" s="211" t="str">
        <f>Abrechnung!D75</f>
        <v/>
      </c>
      <c r="E62" s="211" t="e">
        <f>Resultate!G62</f>
        <v>#N/A</v>
      </c>
      <c r="F62" s="212">
        <f>Abrechnung!J75</f>
        <v>0</v>
      </c>
      <c r="G62" s="212">
        <f>Abrechnung!K75</f>
        <v>0</v>
      </c>
      <c r="H62" s="212">
        <f>Abrechnung!L75</f>
        <v>0</v>
      </c>
      <c r="I62" s="212">
        <f>Abrechnung!M75</f>
        <v>0</v>
      </c>
      <c r="J62" s="213">
        <f>Abrechnung!N75</f>
        <v>0</v>
      </c>
      <c r="K62" s="214"/>
      <c r="L62" s="215">
        <v>1</v>
      </c>
      <c r="M62" s="215">
        <v>1</v>
      </c>
      <c r="N62" s="216">
        <v>1</v>
      </c>
      <c r="O62" s="217"/>
    </row>
    <row r="63" spans="1:15" x14ac:dyDescent="0.35">
      <c r="A63" s="234">
        <v>49</v>
      </c>
      <c r="B63" s="164">
        <f>Abrechnung!B76</f>
        <v>0</v>
      </c>
      <c r="C63" s="211">
        <f>Abrechnung!C76</f>
        <v>0</v>
      </c>
      <c r="D63" s="211" t="str">
        <f>Abrechnung!D76</f>
        <v/>
      </c>
      <c r="E63" s="211" t="e">
        <f>Resultate!G63</f>
        <v>#N/A</v>
      </c>
      <c r="F63" s="212">
        <f>Abrechnung!J76</f>
        <v>0</v>
      </c>
      <c r="G63" s="212">
        <f>Abrechnung!K76</f>
        <v>0</v>
      </c>
      <c r="H63" s="212">
        <f>Abrechnung!L76</f>
        <v>0</v>
      </c>
      <c r="I63" s="212">
        <f>Abrechnung!M76</f>
        <v>0</v>
      </c>
      <c r="J63" s="213">
        <f>Abrechnung!N76</f>
        <v>0</v>
      </c>
      <c r="K63" s="214"/>
      <c r="L63" s="215">
        <v>1</v>
      </c>
      <c r="M63" s="215">
        <v>1</v>
      </c>
      <c r="N63" s="216">
        <v>1</v>
      </c>
      <c r="O63" s="217"/>
    </row>
    <row r="64" spans="1:15" ht="13.15" thickBot="1" x14ac:dyDescent="0.4">
      <c r="A64" s="234">
        <v>50</v>
      </c>
      <c r="B64" s="165">
        <f>Abrechnung!B77</f>
        <v>0</v>
      </c>
      <c r="C64" s="219">
        <f>Abrechnung!C77</f>
        <v>0</v>
      </c>
      <c r="D64" s="219" t="str">
        <f>Abrechnung!D77</f>
        <v/>
      </c>
      <c r="E64" s="219" t="e">
        <f>Resultate!G64</f>
        <v>#N/A</v>
      </c>
      <c r="F64" s="220">
        <f>Abrechnung!J77</f>
        <v>0</v>
      </c>
      <c r="G64" s="220">
        <f>Abrechnung!K77</f>
        <v>0</v>
      </c>
      <c r="H64" s="220">
        <f>Abrechnung!L77</f>
        <v>0</v>
      </c>
      <c r="I64" s="220">
        <f>Abrechnung!M77</f>
        <v>0</v>
      </c>
      <c r="J64" s="221">
        <f>Abrechnung!N77</f>
        <v>0</v>
      </c>
      <c r="K64" s="214"/>
      <c r="L64" s="215">
        <v>1</v>
      </c>
      <c r="M64" s="215">
        <v>1</v>
      </c>
      <c r="N64" s="216">
        <v>1</v>
      </c>
      <c r="O64" s="217"/>
    </row>
    <row r="65" spans="1:15" x14ac:dyDescent="0.35">
      <c r="A65" s="214"/>
      <c r="B65" s="214"/>
      <c r="C65" s="222"/>
      <c r="D65" s="222"/>
      <c r="E65" s="222"/>
      <c r="F65" s="223"/>
      <c r="G65" s="223"/>
      <c r="H65" s="223"/>
      <c r="I65" s="223"/>
      <c r="J65" s="223"/>
      <c r="K65" s="214"/>
      <c r="L65" s="215"/>
      <c r="M65" s="215"/>
      <c r="N65" s="216"/>
      <c r="O65" s="217"/>
    </row>
  </sheetData>
  <sheetProtection algorithmName="SHA-512" hashValue="ajt8NXVQ85m3wbx557aLh1bc9VBbTNtXHX/3gGZ4t1srmvjdn/pWAw53ltREd7O0+C6Dlr0EvqUkd0+cAtbVpg==" saltValue="BHPP0EzUm5bdILp9EOlOzQ==" spinCount="100000" sheet="1"/>
  <conditionalFormatting sqref="E15:J65">
    <cfRule type="expression" dxfId="12" priority="7" stopIfTrue="1">
      <formula>$B15=0</formula>
    </cfRule>
  </conditionalFormatting>
  <conditionalFormatting sqref="E14 K15:K65 E12:J13 A10:J10 A66:J66 F11:J11 A12:D65">
    <cfRule type="cellIs" dxfId="11" priority="8" stopIfTrue="1" operator="equal">
      <formula>0</formula>
    </cfRule>
  </conditionalFormatting>
  <conditionalFormatting sqref="A11">
    <cfRule type="cellIs" dxfId="10" priority="6" stopIfTrue="1" operator="equal">
      <formula>0</formula>
    </cfRule>
  </conditionalFormatting>
  <conditionalFormatting sqref="F15:J64">
    <cfRule type="cellIs" dxfId="9" priority="1" stopIfTrue="1" operator="equal">
      <formula>96</formula>
    </cfRule>
    <cfRule type="cellIs" dxfId="8" priority="2" stopIfTrue="1" operator="equal">
      <formula>97</formula>
    </cfRule>
    <cfRule type="cellIs" dxfId="7" priority="3" stopIfTrue="1" operator="equal">
      <formula>98</formula>
    </cfRule>
    <cfRule type="cellIs" dxfId="6" priority="4" stopIfTrue="1" operator="equal">
      <formula>99</formula>
    </cfRule>
    <cfRule type="cellIs" dxfId="5" priority="5" stopIfTrue="1" operator="equal">
      <formula>100</formula>
    </cfRule>
  </conditionalFormatting>
  <pageMargins left="0.59055118110236227" right="0.59055118110236227" top="0.31496062992125984" bottom="0.47244094488188981" header="0.51181102362204722" footer="0.31496062992125984"/>
  <pageSetup paperSize="9" scale="97" orientation="portrait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0000"/>
    <pageSetUpPr fitToPage="1"/>
  </sheetPr>
  <dimension ref="A1:AB4"/>
  <sheetViews>
    <sheetView zoomScale="85" zoomScaleNormal="85" workbookViewId="0">
      <selection activeCell="C4" sqref="C4"/>
    </sheetView>
  </sheetViews>
  <sheetFormatPr baseColWidth="10" defaultColWidth="11.46484375" defaultRowHeight="12.75" x14ac:dyDescent="0.35"/>
  <cols>
    <col min="1" max="1" width="30" style="145" customWidth="1"/>
    <col min="2" max="2" width="18.86328125" style="145" customWidth="1"/>
    <col min="3" max="8" width="8.46484375" style="145" customWidth="1"/>
    <col min="9" max="9" width="8.46484375" style="147" customWidth="1"/>
    <col min="10" max="10" width="8.46484375" style="145" customWidth="1"/>
    <col min="11" max="13" width="12.53125" style="145" customWidth="1"/>
    <col min="14" max="14" width="21.6640625" style="145" customWidth="1"/>
    <col min="15" max="16" width="11.53125" style="145" customWidth="1"/>
    <col min="17" max="18" width="11.53125" style="169" customWidth="1"/>
    <col min="19" max="21" width="11.53125" style="145" customWidth="1"/>
    <col min="22" max="16384" width="11.46484375" style="145"/>
  </cols>
  <sheetData>
    <row r="1" spans="1:28" s="187" customFormat="1" ht="17.649999999999999" x14ac:dyDescent="0.5">
      <c r="A1" s="235" t="s">
        <v>123</v>
      </c>
      <c r="B1" s="235"/>
      <c r="C1" s="235"/>
      <c r="D1" s="373">
        <f ca="1">Abrechnung!C9</f>
        <v>2021</v>
      </c>
      <c r="E1" s="373"/>
      <c r="F1" s="195">
        <f>Abrechnung!F13</f>
        <v>0</v>
      </c>
      <c r="G1" s="235"/>
      <c r="I1" s="203"/>
      <c r="J1" s="236" t="s">
        <v>49</v>
      </c>
      <c r="K1" s="237" t="str">
        <f>IF(Q1=Daten!B54,Daten!A54,IF(Q1=Daten!B55,Daten!A55,IF(Q1=Daten!B56,Daten!A56,IF(Q1=Daten!B57,Daten!A57,IF(Q1=Daten!B58,Daten!A58,"bitte Distanz wählen")))))</f>
        <v>Distanz auswählen</v>
      </c>
      <c r="L1" s="238"/>
      <c r="M1" s="167"/>
      <c r="N1" s="167"/>
      <c r="O1" s="167"/>
      <c r="P1" s="168"/>
      <c r="Q1" s="239">
        <f>Resultate!P9</f>
        <v>1</v>
      </c>
      <c r="R1" s="239"/>
    </row>
    <row r="2" spans="1:28" s="142" customFormat="1" ht="13.15" x14ac:dyDescent="0.4">
      <c r="I2" s="198"/>
      <c r="O2" s="374" t="s">
        <v>160</v>
      </c>
      <c r="P2" s="374"/>
      <c r="Q2" s="374"/>
      <c r="R2" s="374"/>
      <c r="S2" s="374"/>
      <c r="T2" s="374"/>
      <c r="U2" s="375" t="s">
        <v>161</v>
      </c>
      <c r="V2" s="375"/>
      <c r="W2" s="375"/>
      <c r="X2" s="375" t="s">
        <v>162</v>
      </c>
      <c r="Y2" s="376"/>
      <c r="Z2" s="240" t="s">
        <v>161</v>
      </c>
      <c r="AA2" s="240" t="s">
        <v>163</v>
      </c>
      <c r="AB2" s="240" t="s">
        <v>163</v>
      </c>
    </row>
    <row r="3" spans="1:28" s="166" customFormat="1" ht="13.15" x14ac:dyDescent="0.4">
      <c r="A3" s="241" t="s">
        <v>131</v>
      </c>
      <c r="B3" s="241" t="s">
        <v>142</v>
      </c>
      <c r="C3" s="241" t="s">
        <v>124</v>
      </c>
      <c r="D3" s="241" t="s">
        <v>125</v>
      </c>
      <c r="E3" s="241" t="s">
        <v>126</v>
      </c>
      <c r="F3" s="241" t="s">
        <v>127</v>
      </c>
      <c r="G3" s="241" t="s">
        <v>128</v>
      </c>
      <c r="H3" s="241" t="s">
        <v>129</v>
      </c>
      <c r="I3" s="241" t="s">
        <v>130</v>
      </c>
      <c r="J3" s="241" t="s">
        <v>33</v>
      </c>
      <c r="K3" s="241" t="s">
        <v>138</v>
      </c>
      <c r="L3" s="166" t="s">
        <v>139</v>
      </c>
      <c r="M3" s="166" t="s">
        <v>140</v>
      </c>
      <c r="N3" s="166" t="s">
        <v>141</v>
      </c>
      <c r="O3" s="166" t="s">
        <v>12</v>
      </c>
      <c r="P3" s="166" t="s">
        <v>24</v>
      </c>
      <c r="Q3" s="166" t="s">
        <v>66</v>
      </c>
      <c r="R3" s="166" t="s">
        <v>67</v>
      </c>
      <c r="S3" s="166" t="s">
        <v>13</v>
      </c>
      <c r="T3" s="166" t="s">
        <v>14</v>
      </c>
      <c r="U3" s="166" t="s">
        <v>147</v>
      </c>
      <c r="V3" s="166" t="s">
        <v>152</v>
      </c>
      <c r="W3" s="166" t="s">
        <v>148</v>
      </c>
      <c r="X3" s="166" t="s">
        <v>153</v>
      </c>
      <c r="Y3" s="166" t="s">
        <v>148</v>
      </c>
      <c r="Z3" s="166" t="s">
        <v>150</v>
      </c>
      <c r="AA3" s="166" t="s">
        <v>151</v>
      </c>
      <c r="AB3" s="166" t="s">
        <v>154</v>
      </c>
    </row>
    <row r="4" spans="1:28" x14ac:dyDescent="0.35">
      <c r="A4" s="147">
        <f>Abrechnung!F13</f>
        <v>0</v>
      </c>
      <c r="B4" s="147">
        <f>Abrechnung!C12</f>
        <v>0</v>
      </c>
      <c r="C4" s="242">
        <f>Abrechnung!A20</f>
        <v>0</v>
      </c>
      <c r="D4" s="242">
        <f>Abrechnung!A21</f>
        <v>0</v>
      </c>
      <c r="E4" s="147">
        <f>Abrechnung!F21</f>
        <v>0</v>
      </c>
      <c r="F4" s="147">
        <f>Abrechnung!G21</f>
        <v>0</v>
      </c>
      <c r="G4" s="147">
        <f>Abrechnung!F22</f>
        <v>0</v>
      </c>
      <c r="H4" s="147">
        <f>Abrechnung!G22</f>
        <v>0</v>
      </c>
      <c r="I4" s="147">
        <f>Abrechnung!H22</f>
        <v>0</v>
      </c>
      <c r="J4" s="242">
        <f>C4+D4</f>
        <v>0</v>
      </c>
      <c r="K4" s="243">
        <f>Abrechnung!C20+Abrechnung!C21</f>
        <v>0</v>
      </c>
      <c r="L4" s="244">
        <f>Abrechnung!C20</f>
        <v>0</v>
      </c>
      <c r="M4" s="244">
        <f>Abrechnung!C21</f>
        <v>0</v>
      </c>
      <c r="N4" s="244">
        <f>Abrechnung!C22</f>
        <v>0</v>
      </c>
      <c r="O4" s="145">
        <f>Abrechnung!C85</f>
        <v>0</v>
      </c>
      <c r="P4" s="145">
        <f>Abrechnung!C86</f>
        <v>0</v>
      </c>
      <c r="Q4" s="145">
        <f>Abrechnung!C87</f>
        <v>0</v>
      </c>
      <c r="R4" s="145">
        <f>Abrechnung!C88</f>
        <v>0</v>
      </c>
      <c r="S4" s="145">
        <f>Abrechnung!C89</f>
        <v>0</v>
      </c>
      <c r="T4" s="145">
        <f>Abrechnung!C90</f>
        <v>0</v>
      </c>
      <c r="U4" s="145">
        <f>Abrechnung!C91</f>
        <v>0</v>
      </c>
      <c r="V4" s="145">
        <f>Abrechnung!C92</f>
        <v>0</v>
      </c>
      <c r="W4" s="145">
        <f>Abrechnung!C93</f>
        <v>0</v>
      </c>
      <c r="X4" s="145">
        <f>Abrechnung!C94</f>
        <v>0</v>
      </c>
      <c r="Y4" s="145">
        <f>Abrechnung!C95</f>
        <v>0</v>
      </c>
      <c r="Z4" s="145">
        <f>Abrechnung!C96</f>
        <v>0</v>
      </c>
      <c r="AA4" s="145">
        <f>Abrechnung!C97</f>
        <v>0</v>
      </c>
      <c r="AB4" s="145">
        <f>Abrechnung!C98</f>
        <v>0</v>
      </c>
    </row>
  </sheetData>
  <sheetProtection password="CA2D" sheet="1"/>
  <mergeCells count="4">
    <mergeCell ref="D1:E1"/>
    <mergeCell ref="O2:T2"/>
    <mergeCell ref="U2:W2"/>
    <mergeCell ref="X2:Y2"/>
  </mergeCells>
  <conditionalFormatting sqref="H1:I1 M1:O1 A2:O3 A4:N4 P3">
    <cfRule type="cellIs" dxfId="4" priority="3" stopIfTrue="1" operator="equal">
      <formula>0</formula>
    </cfRule>
  </conditionalFormatting>
  <conditionalFormatting sqref="A1:B1">
    <cfRule type="cellIs" dxfId="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71" fitToHeight="2" orientation="landscape" r:id="rId1"/>
  <headerFooter alignWithMargins="0">
    <oddFooter>&amp;L&amp;8&amp;F&amp;CSeite &amp;P&amp;R&amp;8© 2010 by LKSV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tabColor rgb="FFFF0000"/>
    <pageSetUpPr fitToPage="1"/>
  </sheetPr>
  <dimension ref="A1:T65"/>
  <sheetViews>
    <sheetView zoomScale="85" zoomScaleNormal="85" workbookViewId="0">
      <selection activeCell="Q21" sqref="Q21"/>
    </sheetView>
  </sheetViews>
  <sheetFormatPr baseColWidth="10" defaultColWidth="11.46484375" defaultRowHeight="12.75" x14ac:dyDescent="0.35"/>
  <cols>
    <col min="1" max="1" width="3.86328125" style="145" customWidth="1"/>
    <col min="2" max="2" width="23.86328125" style="145" hidden="1" customWidth="1"/>
    <col min="3" max="3" width="6.6640625" style="145" hidden="1" customWidth="1"/>
    <col min="4" max="4" width="6.86328125" style="145" hidden="1" customWidth="1"/>
    <col min="5" max="6" width="19.33203125" style="145" hidden="1" customWidth="1"/>
    <col min="7" max="7" width="9.6640625" style="145" customWidth="1"/>
    <col min="8" max="8" width="43.1328125" style="250" customWidth="1"/>
    <col min="9" max="13" width="6.86328125" style="145" customWidth="1"/>
    <col min="14" max="14" width="16.86328125" style="145" customWidth="1"/>
    <col min="15" max="15" width="16.6640625" style="145" customWidth="1"/>
    <col min="16" max="17" width="16.6640625" style="169" customWidth="1"/>
    <col min="18" max="19" width="16.6640625" style="145" customWidth="1"/>
    <col min="20" max="20" width="14.1328125" style="145" bestFit="1" customWidth="1"/>
    <col min="21" max="16384" width="11.46484375" style="145"/>
  </cols>
  <sheetData>
    <row r="1" spans="1:20" s="187" customFormat="1" ht="17.649999999999999" x14ac:dyDescent="0.5">
      <c r="A1" s="235" t="s">
        <v>143</v>
      </c>
      <c r="B1" s="235"/>
      <c r="C1" s="235"/>
      <c r="D1" s="373">
        <f ca="1">Abrechnung!C9</f>
        <v>2021</v>
      </c>
      <c r="E1" s="373"/>
      <c r="G1" s="235"/>
      <c r="H1" s="245">
        <f>Abrechnung!F13</f>
        <v>0</v>
      </c>
      <c r="J1" s="236" t="s">
        <v>49</v>
      </c>
      <c r="K1" s="237" t="str">
        <f>IF(Q1=Daten!B54,Daten!A54,IF(Q1=Daten!B55,Daten!A55,IF(Q1=Daten!B56,Daten!A56,IF(Q1=Daten!B57,Daten!A57,IF(Q1=Daten!B58,Daten!A58,"bitte Distanz wählen")))))</f>
        <v>Distanz auswählen</v>
      </c>
      <c r="L1" s="238"/>
      <c r="M1" s="203"/>
      <c r="P1" s="168"/>
      <c r="Q1" s="239">
        <f>Resultate!P9</f>
        <v>1</v>
      </c>
      <c r="R1" s="239"/>
    </row>
    <row r="2" spans="1:20" s="142" customFormat="1" x14ac:dyDescent="0.35">
      <c r="D2" s="157"/>
      <c r="G2" s="157"/>
      <c r="H2" s="246"/>
      <c r="P2" s="169"/>
      <c r="Q2" s="169"/>
    </row>
    <row r="3" spans="1:20" s="143" customFormat="1" ht="13.15" x14ac:dyDescent="0.4">
      <c r="A3" s="166"/>
      <c r="H3" s="247"/>
      <c r="O3" s="207"/>
      <c r="P3" s="204"/>
      <c r="Q3" s="204"/>
      <c r="R3" s="205"/>
    </row>
    <row r="4" spans="1:20" ht="13.15" x14ac:dyDescent="0.4">
      <c r="A4" s="214"/>
      <c r="B4" s="237" t="s">
        <v>5</v>
      </c>
      <c r="C4" s="248" t="s">
        <v>6</v>
      </c>
      <c r="D4" s="248" t="s">
        <v>7</v>
      </c>
      <c r="E4" s="237" t="s">
        <v>2</v>
      </c>
      <c r="F4" s="237" t="s">
        <v>3</v>
      </c>
      <c r="G4" s="248" t="s">
        <v>8</v>
      </c>
      <c r="H4" s="245" t="s">
        <v>144</v>
      </c>
      <c r="I4" s="208" t="s">
        <v>75</v>
      </c>
      <c r="J4" s="208" t="s">
        <v>76</v>
      </c>
      <c r="K4" s="208" t="s">
        <v>77</v>
      </c>
      <c r="L4" s="208" t="s">
        <v>78</v>
      </c>
      <c r="M4" s="208" t="s">
        <v>79</v>
      </c>
      <c r="N4" s="208" t="s">
        <v>109</v>
      </c>
      <c r="O4" s="208"/>
      <c r="P4" s="209"/>
      <c r="Q4" s="209"/>
      <c r="R4" s="209"/>
      <c r="S4" s="208"/>
      <c r="T4" s="208"/>
    </row>
    <row r="5" spans="1:20" x14ac:dyDescent="0.35">
      <c r="A5" s="214">
        <v>1</v>
      </c>
      <c r="B5" s="214">
        <f>Abrechnung!B28</f>
        <v>0</v>
      </c>
      <c r="C5" s="222">
        <f>Abrechnung!C28</f>
        <v>0</v>
      </c>
      <c r="D5" s="222" t="str">
        <f>Abrechnung!D28</f>
        <v/>
      </c>
      <c r="E5" s="214">
        <f>Abrechnung!E28</f>
        <v>0</v>
      </c>
      <c r="F5" s="214">
        <f>Abrechnung!F28</f>
        <v>0</v>
      </c>
      <c r="G5" s="222" t="e">
        <f>Resultate!G15</f>
        <v>#N/A</v>
      </c>
      <c r="H5" s="249" t="str">
        <f>B5 &amp; " " &amp; C5 &amp; ", " &amp; F5</f>
        <v>0 0, 0</v>
      </c>
      <c r="I5" s="223">
        <f>Abrechnung!J28</f>
        <v>0</v>
      </c>
      <c r="J5" s="223">
        <f>Abrechnung!K28</f>
        <v>0</v>
      </c>
      <c r="K5" s="223">
        <f>Abrechnung!L28</f>
        <v>0</v>
      </c>
      <c r="L5" s="223">
        <f>Abrechnung!M28</f>
        <v>0</v>
      </c>
      <c r="M5" s="223">
        <f>Abrechnung!N28</f>
        <v>0</v>
      </c>
      <c r="N5" s="223">
        <f t="shared" ref="N5:N44" si="0">SUM(I5:M5)</f>
        <v>0</v>
      </c>
      <c r="O5" s="214"/>
      <c r="P5" s="215">
        <v>6</v>
      </c>
      <c r="Q5" s="215">
        <v>4</v>
      </c>
      <c r="R5" s="216">
        <v>1</v>
      </c>
      <c r="S5" s="217"/>
    </row>
    <row r="6" spans="1:20" x14ac:dyDescent="0.35">
      <c r="A6" s="214">
        <v>2</v>
      </c>
      <c r="B6" s="214">
        <f>Abrechnung!B29</f>
        <v>0</v>
      </c>
      <c r="C6" s="222">
        <f>Abrechnung!C29</f>
        <v>0</v>
      </c>
      <c r="D6" s="222" t="str">
        <f>Abrechnung!D29</f>
        <v/>
      </c>
      <c r="E6" s="214">
        <f>Abrechnung!E29</f>
        <v>0</v>
      </c>
      <c r="F6" s="214">
        <f>Abrechnung!F29</f>
        <v>0</v>
      </c>
      <c r="G6" s="222" t="e">
        <f>Resultate!G16</f>
        <v>#N/A</v>
      </c>
      <c r="H6" s="249" t="str">
        <f t="shared" ref="H6:H44" si="1">B6 &amp; " " &amp; C6 &amp; ", " &amp; F6</f>
        <v>0 0, 0</v>
      </c>
      <c r="I6" s="223">
        <f>Abrechnung!J29</f>
        <v>0</v>
      </c>
      <c r="J6" s="223">
        <f>Abrechnung!K29</f>
        <v>0</v>
      </c>
      <c r="K6" s="223">
        <f>Abrechnung!L29</f>
        <v>0</v>
      </c>
      <c r="L6" s="223">
        <f>Abrechnung!M29</f>
        <v>0</v>
      </c>
      <c r="M6" s="223">
        <f>Abrechnung!N29</f>
        <v>0</v>
      </c>
      <c r="N6" s="223">
        <f t="shared" si="0"/>
        <v>0</v>
      </c>
      <c r="O6" s="214"/>
      <c r="P6" s="215">
        <v>5</v>
      </c>
      <c r="Q6" s="215">
        <v>4</v>
      </c>
      <c r="R6" s="216">
        <v>1</v>
      </c>
      <c r="S6" s="217"/>
    </row>
    <row r="7" spans="1:20" x14ac:dyDescent="0.35">
      <c r="A7" s="214">
        <v>3</v>
      </c>
      <c r="B7" s="214">
        <f>Abrechnung!B30</f>
        <v>0</v>
      </c>
      <c r="C7" s="222">
        <f>Abrechnung!C30</f>
        <v>0</v>
      </c>
      <c r="D7" s="222" t="str">
        <f>Abrechnung!D30</f>
        <v/>
      </c>
      <c r="E7" s="214">
        <f>Abrechnung!E30</f>
        <v>0</v>
      </c>
      <c r="F7" s="214">
        <f>Abrechnung!F30</f>
        <v>0</v>
      </c>
      <c r="G7" s="222" t="e">
        <f>Resultate!G17</f>
        <v>#N/A</v>
      </c>
      <c r="H7" s="249" t="str">
        <f t="shared" si="1"/>
        <v>0 0, 0</v>
      </c>
      <c r="I7" s="223">
        <f>Abrechnung!J30</f>
        <v>0</v>
      </c>
      <c r="J7" s="223">
        <f>Abrechnung!K30</f>
        <v>0</v>
      </c>
      <c r="K7" s="223">
        <f>Abrechnung!L30</f>
        <v>0</v>
      </c>
      <c r="L7" s="223">
        <f>Abrechnung!M30</f>
        <v>0</v>
      </c>
      <c r="M7" s="223">
        <f>Abrechnung!N30</f>
        <v>0</v>
      </c>
      <c r="N7" s="223">
        <f t="shared" si="0"/>
        <v>0</v>
      </c>
      <c r="O7" s="214"/>
      <c r="P7" s="215">
        <v>2</v>
      </c>
      <c r="Q7" s="215">
        <v>5</v>
      </c>
      <c r="R7" s="216">
        <v>1</v>
      </c>
      <c r="S7" s="217"/>
    </row>
    <row r="8" spans="1:20" x14ac:dyDescent="0.35">
      <c r="A8" s="214">
        <v>4</v>
      </c>
      <c r="B8" s="214">
        <f>Abrechnung!B31</f>
        <v>0</v>
      </c>
      <c r="C8" s="222">
        <f>Abrechnung!C31</f>
        <v>0</v>
      </c>
      <c r="D8" s="222" t="str">
        <f>Abrechnung!D31</f>
        <v/>
      </c>
      <c r="E8" s="214">
        <f>Abrechnung!E31</f>
        <v>0</v>
      </c>
      <c r="F8" s="214">
        <f>Abrechnung!F31</f>
        <v>0</v>
      </c>
      <c r="G8" s="222" t="e">
        <f>Resultate!G18</f>
        <v>#N/A</v>
      </c>
      <c r="H8" s="249" t="str">
        <f t="shared" si="1"/>
        <v>0 0, 0</v>
      </c>
      <c r="I8" s="223">
        <f>Abrechnung!J31</f>
        <v>0</v>
      </c>
      <c r="J8" s="223">
        <f>Abrechnung!K31</f>
        <v>0</v>
      </c>
      <c r="K8" s="223">
        <f>Abrechnung!L31</f>
        <v>0</v>
      </c>
      <c r="L8" s="223">
        <f>Abrechnung!M31</f>
        <v>0</v>
      </c>
      <c r="M8" s="223">
        <f>Abrechnung!N31</f>
        <v>0</v>
      </c>
      <c r="N8" s="223">
        <f t="shared" si="0"/>
        <v>0</v>
      </c>
      <c r="O8" s="214"/>
      <c r="P8" s="215">
        <v>1</v>
      </c>
      <c r="Q8" s="215">
        <v>1</v>
      </c>
      <c r="R8" s="216">
        <v>1</v>
      </c>
      <c r="S8" s="217"/>
    </row>
    <row r="9" spans="1:20" x14ac:dyDescent="0.35">
      <c r="A9" s="214"/>
      <c r="B9" s="214">
        <f>Abrechnung!B32</f>
        <v>0</v>
      </c>
      <c r="C9" s="222">
        <f>Abrechnung!C32</f>
        <v>0</v>
      </c>
      <c r="D9" s="222" t="str">
        <f>Abrechnung!D32</f>
        <v/>
      </c>
      <c r="E9" s="214">
        <f>Abrechnung!E32</f>
        <v>0</v>
      </c>
      <c r="F9" s="214">
        <f>Abrechnung!F32</f>
        <v>0</v>
      </c>
      <c r="G9" s="222" t="e">
        <f>Resultate!G19</f>
        <v>#N/A</v>
      </c>
      <c r="H9" s="249" t="str">
        <f t="shared" si="1"/>
        <v>0 0, 0</v>
      </c>
      <c r="I9" s="223">
        <f>Abrechnung!J32</f>
        <v>0</v>
      </c>
      <c r="J9" s="223">
        <f>Abrechnung!K32</f>
        <v>0</v>
      </c>
      <c r="K9" s="223">
        <f>Abrechnung!L32</f>
        <v>0</v>
      </c>
      <c r="L9" s="223">
        <f>Abrechnung!M32</f>
        <v>0</v>
      </c>
      <c r="M9" s="223">
        <f>Abrechnung!N32</f>
        <v>0</v>
      </c>
      <c r="N9" s="223">
        <f t="shared" si="0"/>
        <v>0</v>
      </c>
      <c r="O9" s="214"/>
      <c r="P9" s="215">
        <v>1</v>
      </c>
      <c r="Q9" s="215">
        <v>1</v>
      </c>
      <c r="R9" s="216">
        <v>1</v>
      </c>
      <c r="S9" s="217"/>
    </row>
    <row r="10" spans="1:20" x14ac:dyDescent="0.35">
      <c r="A10" s="214">
        <v>6</v>
      </c>
      <c r="B10" s="214">
        <f>Abrechnung!B33</f>
        <v>0</v>
      </c>
      <c r="C10" s="222">
        <f>Abrechnung!C33</f>
        <v>0</v>
      </c>
      <c r="D10" s="222" t="str">
        <f>Abrechnung!D33</f>
        <v/>
      </c>
      <c r="E10" s="214">
        <f>Abrechnung!E33</f>
        <v>0</v>
      </c>
      <c r="F10" s="214">
        <f>Abrechnung!F33</f>
        <v>0</v>
      </c>
      <c r="G10" s="222" t="e">
        <f>Resultate!G20</f>
        <v>#N/A</v>
      </c>
      <c r="H10" s="249" t="str">
        <f t="shared" si="1"/>
        <v>0 0, 0</v>
      </c>
      <c r="I10" s="223">
        <f>Abrechnung!J33</f>
        <v>0</v>
      </c>
      <c r="J10" s="223">
        <f>Abrechnung!K33</f>
        <v>0</v>
      </c>
      <c r="K10" s="223">
        <f>Abrechnung!L33</f>
        <v>0</v>
      </c>
      <c r="L10" s="223">
        <f>Abrechnung!M33</f>
        <v>0</v>
      </c>
      <c r="M10" s="223">
        <f>Abrechnung!N33</f>
        <v>0</v>
      </c>
      <c r="N10" s="223">
        <f t="shared" si="0"/>
        <v>0</v>
      </c>
      <c r="O10" s="214"/>
      <c r="P10" s="215">
        <v>1</v>
      </c>
      <c r="Q10" s="215">
        <v>1</v>
      </c>
      <c r="R10" s="216">
        <v>1</v>
      </c>
      <c r="S10" s="217"/>
    </row>
    <row r="11" spans="1:20" x14ac:dyDescent="0.35">
      <c r="A11" s="214">
        <v>7</v>
      </c>
      <c r="B11" s="214">
        <f>Abrechnung!B34</f>
        <v>0</v>
      </c>
      <c r="C11" s="222">
        <f>Abrechnung!C34</f>
        <v>0</v>
      </c>
      <c r="D11" s="222" t="str">
        <f>Abrechnung!D34</f>
        <v/>
      </c>
      <c r="E11" s="214">
        <f>Abrechnung!E34</f>
        <v>0</v>
      </c>
      <c r="F11" s="214">
        <f>Abrechnung!F34</f>
        <v>0</v>
      </c>
      <c r="G11" s="222" t="e">
        <f>Resultate!G21</f>
        <v>#N/A</v>
      </c>
      <c r="H11" s="249" t="str">
        <f t="shared" si="1"/>
        <v>0 0, 0</v>
      </c>
      <c r="I11" s="223">
        <f>Abrechnung!J34</f>
        <v>0</v>
      </c>
      <c r="J11" s="223">
        <f>Abrechnung!K34</f>
        <v>0</v>
      </c>
      <c r="K11" s="223">
        <f>Abrechnung!L34</f>
        <v>0</v>
      </c>
      <c r="L11" s="223">
        <f>Abrechnung!M34</f>
        <v>0</v>
      </c>
      <c r="M11" s="223">
        <f>Abrechnung!N34</f>
        <v>0</v>
      </c>
      <c r="N11" s="223">
        <f t="shared" si="0"/>
        <v>0</v>
      </c>
      <c r="O11" s="214"/>
      <c r="P11" s="215">
        <v>1</v>
      </c>
      <c r="Q11" s="215">
        <v>1</v>
      </c>
      <c r="R11" s="216">
        <v>1</v>
      </c>
      <c r="S11" s="217"/>
    </row>
    <row r="12" spans="1:20" x14ac:dyDescent="0.35">
      <c r="A12" s="214">
        <v>8</v>
      </c>
      <c r="B12" s="214">
        <f>Abrechnung!B35</f>
        <v>0</v>
      </c>
      <c r="C12" s="222">
        <f>Abrechnung!C35</f>
        <v>0</v>
      </c>
      <c r="D12" s="222" t="str">
        <f>Abrechnung!D35</f>
        <v/>
      </c>
      <c r="E12" s="214">
        <f>Abrechnung!E35</f>
        <v>0</v>
      </c>
      <c r="F12" s="214">
        <f>Abrechnung!F35</f>
        <v>0</v>
      </c>
      <c r="G12" s="222" t="e">
        <f>Resultate!G22</f>
        <v>#N/A</v>
      </c>
      <c r="H12" s="249" t="str">
        <f t="shared" si="1"/>
        <v>0 0, 0</v>
      </c>
      <c r="I12" s="223">
        <f>Abrechnung!J35</f>
        <v>0</v>
      </c>
      <c r="J12" s="223">
        <f>Abrechnung!K35</f>
        <v>0</v>
      </c>
      <c r="K12" s="223">
        <f>Abrechnung!L35</f>
        <v>0</v>
      </c>
      <c r="L12" s="223">
        <f>Abrechnung!M35</f>
        <v>0</v>
      </c>
      <c r="M12" s="223">
        <f>Abrechnung!N35</f>
        <v>0</v>
      </c>
      <c r="N12" s="223">
        <f t="shared" si="0"/>
        <v>0</v>
      </c>
      <c r="O12" s="214"/>
      <c r="P12" s="215">
        <v>1</v>
      </c>
      <c r="Q12" s="215">
        <v>1</v>
      </c>
      <c r="R12" s="216">
        <v>1</v>
      </c>
      <c r="S12" s="217"/>
    </row>
    <row r="13" spans="1:20" x14ac:dyDescent="0.35">
      <c r="A13" s="214">
        <v>9</v>
      </c>
      <c r="B13" s="214">
        <f>Abrechnung!B36</f>
        <v>0</v>
      </c>
      <c r="C13" s="222">
        <f>Abrechnung!C36</f>
        <v>0</v>
      </c>
      <c r="D13" s="222" t="str">
        <f>Abrechnung!D36</f>
        <v/>
      </c>
      <c r="E13" s="214">
        <f>Abrechnung!E36</f>
        <v>0</v>
      </c>
      <c r="F13" s="214">
        <f>Abrechnung!F36</f>
        <v>0</v>
      </c>
      <c r="G13" s="222" t="e">
        <f>Resultate!G23</f>
        <v>#N/A</v>
      </c>
      <c r="H13" s="249" t="str">
        <f t="shared" si="1"/>
        <v>0 0, 0</v>
      </c>
      <c r="I13" s="223">
        <f>Abrechnung!J36</f>
        <v>0</v>
      </c>
      <c r="J13" s="223">
        <f>Abrechnung!K36</f>
        <v>0</v>
      </c>
      <c r="K13" s="223">
        <f>Abrechnung!L36</f>
        <v>0</v>
      </c>
      <c r="L13" s="223">
        <f>Abrechnung!M36</f>
        <v>0</v>
      </c>
      <c r="M13" s="223">
        <f>Abrechnung!N36</f>
        <v>0</v>
      </c>
      <c r="N13" s="223">
        <f t="shared" si="0"/>
        <v>0</v>
      </c>
      <c r="O13" s="214"/>
      <c r="P13" s="215">
        <v>1</v>
      </c>
      <c r="Q13" s="215">
        <v>1</v>
      </c>
      <c r="R13" s="216">
        <v>1</v>
      </c>
      <c r="S13" s="217"/>
    </row>
    <row r="14" spans="1:20" x14ac:dyDescent="0.35">
      <c r="A14" s="214">
        <v>10</v>
      </c>
      <c r="B14" s="214">
        <f>Abrechnung!B37</f>
        <v>0</v>
      </c>
      <c r="C14" s="222">
        <f>Abrechnung!C37</f>
        <v>0</v>
      </c>
      <c r="D14" s="222" t="str">
        <f>Abrechnung!D37</f>
        <v/>
      </c>
      <c r="E14" s="214">
        <f>Abrechnung!E37</f>
        <v>0</v>
      </c>
      <c r="F14" s="214">
        <f>Abrechnung!F37</f>
        <v>0</v>
      </c>
      <c r="G14" s="222" t="e">
        <f>Resultate!G24</f>
        <v>#N/A</v>
      </c>
      <c r="H14" s="249" t="str">
        <f t="shared" si="1"/>
        <v>0 0, 0</v>
      </c>
      <c r="I14" s="223">
        <f>Abrechnung!J37</f>
        <v>0</v>
      </c>
      <c r="J14" s="223">
        <f>Abrechnung!K37</f>
        <v>0</v>
      </c>
      <c r="K14" s="223">
        <f>Abrechnung!L37</f>
        <v>0</v>
      </c>
      <c r="L14" s="223">
        <f>Abrechnung!M37</f>
        <v>0</v>
      </c>
      <c r="M14" s="223">
        <f>Abrechnung!N37</f>
        <v>0</v>
      </c>
      <c r="N14" s="223">
        <f t="shared" si="0"/>
        <v>0</v>
      </c>
      <c r="O14" s="214"/>
      <c r="P14" s="215">
        <v>1</v>
      </c>
      <c r="Q14" s="215">
        <v>1</v>
      </c>
      <c r="R14" s="216">
        <v>1</v>
      </c>
      <c r="S14" s="217"/>
    </row>
    <row r="15" spans="1:20" x14ac:dyDescent="0.35">
      <c r="A15" s="214">
        <v>11</v>
      </c>
      <c r="B15" s="214">
        <f>Abrechnung!B38</f>
        <v>0</v>
      </c>
      <c r="C15" s="222">
        <f>Abrechnung!C38</f>
        <v>0</v>
      </c>
      <c r="D15" s="222" t="str">
        <f>Abrechnung!D38</f>
        <v/>
      </c>
      <c r="E15" s="214">
        <f>Abrechnung!E38</f>
        <v>0</v>
      </c>
      <c r="F15" s="214">
        <f>Abrechnung!F38</f>
        <v>0</v>
      </c>
      <c r="G15" s="222" t="e">
        <f>Resultate!G25</f>
        <v>#N/A</v>
      </c>
      <c r="H15" s="249" t="str">
        <f t="shared" si="1"/>
        <v>0 0, 0</v>
      </c>
      <c r="I15" s="223">
        <f>Abrechnung!J38</f>
        <v>0</v>
      </c>
      <c r="J15" s="223">
        <f>Abrechnung!K38</f>
        <v>0</v>
      </c>
      <c r="K15" s="223">
        <f>Abrechnung!L38</f>
        <v>0</v>
      </c>
      <c r="L15" s="223">
        <f>Abrechnung!M38</f>
        <v>0</v>
      </c>
      <c r="M15" s="223">
        <f>Abrechnung!N38</f>
        <v>0</v>
      </c>
      <c r="N15" s="223">
        <f t="shared" si="0"/>
        <v>0</v>
      </c>
      <c r="O15" s="214"/>
      <c r="P15" s="215">
        <v>1</v>
      </c>
      <c r="Q15" s="215">
        <v>1</v>
      </c>
      <c r="R15" s="216">
        <v>1</v>
      </c>
      <c r="S15" s="217"/>
    </row>
    <row r="16" spans="1:20" x14ac:dyDescent="0.35">
      <c r="A16" s="214">
        <v>12</v>
      </c>
      <c r="B16" s="214">
        <f>Abrechnung!B39</f>
        <v>0</v>
      </c>
      <c r="C16" s="222">
        <f>Abrechnung!C39</f>
        <v>0</v>
      </c>
      <c r="D16" s="222" t="str">
        <f>Abrechnung!D39</f>
        <v/>
      </c>
      <c r="E16" s="214">
        <f>Abrechnung!E39</f>
        <v>0</v>
      </c>
      <c r="F16" s="214">
        <f>Abrechnung!F39</f>
        <v>0</v>
      </c>
      <c r="G16" s="222" t="e">
        <f>Resultate!G26</f>
        <v>#N/A</v>
      </c>
      <c r="H16" s="249" t="str">
        <f t="shared" si="1"/>
        <v>0 0, 0</v>
      </c>
      <c r="I16" s="223">
        <f>Abrechnung!J39</f>
        <v>0</v>
      </c>
      <c r="J16" s="223">
        <f>Abrechnung!K39</f>
        <v>0</v>
      </c>
      <c r="K16" s="223">
        <f>Abrechnung!L39</f>
        <v>0</v>
      </c>
      <c r="L16" s="223">
        <f>Abrechnung!M39</f>
        <v>0</v>
      </c>
      <c r="M16" s="223">
        <f>Abrechnung!N39</f>
        <v>0</v>
      </c>
      <c r="N16" s="223">
        <f t="shared" si="0"/>
        <v>0</v>
      </c>
      <c r="O16" s="214"/>
      <c r="P16" s="215">
        <v>1</v>
      </c>
      <c r="Q16" s="215">
        <v>1</v>
      </c>
      <c r="R16" s="216">
        <v>1</v>
      </c>
      <c r="S16" s="217"/>
    </row>
    <row r="17" spans="1:19" x14ac:dyDescent="0.35">
      <c r="A17" s="214">
        <v>13</v>
      </c>
      <c r="B17" s="214">
        <f>Abrechnung!B40</f>
        <v>0</v>
      </c>
      <c r="C17" s="222">
        <f>Abrechnung!C40</f>
        <v>0</v>
      </c>
      <c r="D17" s="222" t="str">
        <f>Abrechnung!D40</f>
        <v/>
      </c>
      <c r="E17" s="214">
        <f>Abrechnung!E40</f>
        <v>0</v>
      </c>
      <c r="F17" s="214">
        <f>Abrechnung!F40</f>
        <v>0</v>
      </c>
      <c r="G17" s="222" t="e">
        <f>Resultate!G27</f>
        <v>#N/A</v>
      </c>
      <c r="H17" s="249" t="str">
        <f t="shared" si="1"/>
        <v>0 0, 0</v>
      </c>
      <c r="I17" s="223">
        <f>Abrechnung!J40</f>
        <v>0</v>
      </c>
      <c r="J17" s="223">
        <f>Abrechnung!K40</f>
        <v>0</v>
      </c>
      <c r="K17" s="223">
        <f>Abrechnung!L40</f>
        <v>0</v>
      </c>
      <c r="L17" s="223">
        <f>Abrechnung!M40</f>
        <v>0</v>
      </c>
      <c r="M17" s="223">
        <f>Abrechnung!N40</f>
        <v>0</v>
      </c>
      <c r="N17" s="223">
        <f t="shared" si="0"/>
        <v>0</v>
      </c>
      <c r="O17" s="214"/>
      <c r="P17" s="215">
        <v>1</v>
      </c>
      <c r="Q17" s="215">
        <v>1</v>
      </c>
      <c r="R17" s="216">
        <v>1</v>
      </c>
      <c r="S17" s="217"/>
    </row>
    <row r="18" spans="1:19" x14ac:dyDescent="0.35">
      <c r="A18" s="214">
        <v>14</v>
      </c>
      <c r="B18" s="214">
        <f>Abrechnung!B41</f>
        <v>0</v>
      </c>
      <c r="C18" s="222">
        <f>Abrechnung!C41</f>
        <v>0</v>
      </c>
      <c r="D18" s="222" t="str">
        <f>Abrechnung!D41</f>
        <v/>
      </c>
      <c r="E18" s="214">
        <f>Abrechnung!E41</f>
        <v>0</v>
      </c>
      <c r="F18" s="214">
        <f>Abrechnung!F41</f>
        <v>0</v>
      </c>
      <c r="G18" s="222" t="e">
        <f>Resultate!G28</f>
        <v>#N/A</v>
      </c>
      <c r="H18" s="249" t="str">
        <f t="shared" si="1"/>
        <v>0 0, 0</v>
      </c>
      <c r="I18" s="223">
        <f>Abrechnung!J41</f>
        <v>0</v>
      </c>
      <c r="J18" s="223">
        <f>Abrechnung!K41</f>
        <v>0</v>
      </c>
      <c r="K18" s="223">
        <f>Abrechnung!L41</f>
        <v>0</v>
      </c>
      <c r="L18" s="223">
        <f>Abrechnung!M41</f>
        <v>0</v>
      </c>
      <c r="M18" s="223">
        <f>Abrechnung!N41</f>
        <v>0</v>
      </c>
      <c r="N18" s="223">
        <f t="shared" si="0"/>
        <v>0</v>
      </c>
      <c r="O18" s="214"/>
      <c r="P18" s="215">
        <v>1</v>
      </c>
      <c r="Q18" s="215">
        <v>1</v>
      </c>
      <c r="R18" s="216">
        <v>1</v>
      </c>
      <c r="S18" s="217"/>
    </row>
    <row r="19" spans="1:19" x14ac:dyDescent="0.35">
      <c r="A19" s="214">
        <v>15</v>
      </c>
      <c r="B19" s="214">
        <f>Abrechnung!B42</f>
        <v>0</v>
      </c>
      <c r="C19" s="222">
        <f>Abrechnung!C42</f>
        <v>0</v>
      </c>
      <c r="D19" s="222" t="str">
        <f>Abrechnung!D42</f>
        <v/>
      </c>
      <c r="E19" s="214">
        <f>Abrechnung!E42</f>
        <v>0</v>
      </c>
      <c r="F19" s="214">
        <f>Abrechnung!F42</f>
        <v>0</v>
      </c>
      <c r="G19" s="222" t="e">
        <f>Resultate!G29</f>
        <v>#N/A</v>
      </c>
      <c r="H19" s="249" t="str">
        <f t="shared" si="1"/>
        <v>0 0, 0</v>
      </c>
      <c r="I19" s="223">
        <f>Abrechnung!J42</f>
        <v>0</v>
      </c>
      <c r="J19" s="223">
        <f>Abrechnung!K42</f>
        <v>0</v>
      </c>
      <c r="K19" s="223">
        <f>Abrechnung!L42</f>
        <v>0</v>
      </c>
      <c r="L19" s="223">
        <f>Abrechnung!M42</f>
        <v>0</v>
      </c>
      <c r="M19" s="223">
        <f>Abrechnung!N42</f>
        <v>0</v>
      </c>
      <c r="N19" s="223">
        <f t="shared" si="0"/>
        <v>0</v>
      </c>
      <c r="O19" s="214"/>
      <c r="P19" s="215">
        <v>1</v>
      </c>
      <c r="Q19" s="215">
        <v>1</v>
      </c>
      <c r="R19" s="216">
        <v>1</v>
      </c>
      <c r="S19" s="217"/>
    </row>
    <row r="20" spans="1:19" x14ac:dyDescent="0.35">
      <c r="A20" s="214">
        <v>16</v>
      </c>
      <c r="B20" s="214">
        <f>Abrechnung!B43</f>
        <v>0</v>
      </c>
      <c r="C20" s="222">
        <f>Abrechnung!C43</f>
        <v>0</v>
      </c>
      <c r="D20" s="222" t="str">
        <f>Abrechnung!D43</f>
        <v/>
      </c>
      <c r="E20" s="214">
        <f>Abrechnung!E43</f>
        <v>0</v>
      </c>
      <c r="F20" s="214">
        <f>Abrechnung!F43</f>
        <v>0</v>
      </c>
      <c r="G20" s="222" t="e">
        <f>Resultate!G30</f>
        <v>#N/A</v>
      </c>
      <c r="H20" s="249" t="str">
        <f t="shared" si="1"/>
        <v>0 0, 0</v>
      </c>
      <c r="I20" s="223">
        <f>Abrechnung!J43</f>
        <v>0</v>
      </c>
      <c r="J20" s="223">
        <f>Abrechnung!K43</f>
        <v>0</v>
      </c>
      <c r="K20" s="223">
        <f>Abrechnung!L43</f>
        <v>0</v>
      </c>
      <c r="L20" s="223">
        <f>Abrechnung!M43</f>
        <v>0</v>
      </c>
      <c r="M20" s="223">
        <f>Abrechnung!N43</f>
        <v>0</v>
      </c>
      <c r="N20" s="223">
        <f t="shared" si="0"/>
        <v>0</v>
      </c>
      <c r="O20" s="214"/>
      <c r="P20" s="215">
        <v>1</v>
      </c>
      <c r="Q20" s="215">
        <v>1</v>
      </c>
      <c r="R20" s="216">
        <v>1</v>
      </c>
      <c r="S20" s="217"/>
    </row>
    <row r="21" spans="1:19" x14ac:dyDescent="0.35">
      <c r="A21" s="214">
        <v>17</v>
      </c>
      <c r="B21" s="214">
        <f>Abrechnung!B44</f>
        <v>0</v>
      </c>
      <c r="C21" s="222">
        <f>Abrechnung!C44</f>
        <v>0</v>
      </c>
      <c r="D21" s="222" t="str">
        <f>Abrechnung!D44</f>
        <v/>
      </c>
      <c r="E21" s="214">
        <f>Abrechnung!E44</f>
        <v>0</v>
      </c>
      <c r="F21" s="214">
        <f>Abrechnung!F44</f>
        <v>0</v>
      </c>
      <c r="G21" s="222" t="e">
        <f>Resultate!G31</f>
        <v>#N/A</v>
      </c>
      <c r="H21" s="249" t="str">
        <f t="shared" si="1"/>
        <v>0 0, 0</v>
      </c>
      <c r="I21" s="223">
        <f>Abrechnung!J44</f>
        <v>0</v>
      </c>
      <c r="J21" s="223">
        <f>Abrechnung!K44</f>
        <v>0</v>
      </c>
      <c r="K21" s="223">
        <f>Abrechnung!L44</f>
        <v>0</v>
      </c>
      <c r="L21" s="223">
        <f>Abrechnung!M44</f>
        <v>0</v>
      </c>
      <c r="M21" s="223">
        <f>Abrechnung!N44</f>
        <v>0</v>
      </c>
      <c r="N21" s="223">
        <f t="shared" si="0"/>
        <v>0</v>
      </c>
      <c r="O21" s="214"/>
      <c r="P21" s="215">
        <v>1</v>
      </c>
      <c r="Q21" s="215">
        <v>1</v>
      </c>
      <c r="R21" s="216">
        <v>1</v>
      </c>
      <c r="S21" s="217"/>
    </row>
    <row r="22" spans="1:19" x14ac:dyDescent="0.35">
      <c r="A22" s="214">
        <v>18</v>
      </c>
      <c r="B22" s="214">
        <f>Abrechnung!B45</f>
        <v>0</v>
      </c>
      <c r="C22" s="222">
        <f>Abrechnung!C45</f>
        <v>0</v>
      </c>
      <c r="D22" s="222" t="str">
        <f>Abrechnung!D45</f>
        <v/>
      </c>
      <c r="E22" s="214">
        <f>Abrechnung!E45</f>
        <v>0</v>
      </c>
      <c r="F22" s="214">
        <f>Abrechnung!F45</f>
        <v>0</v>
      </c>
      <c r="G22" s="222" t="e">
        <f>Resultate!G32</f>
        <v>#N/A</v>
      </c>
      <c r="H22" s="249" t="str">
        <f t="shared" si="1"/>
        <v>0 0, 0</v>
      </c>
      <c r="I22" s="223">
        <f>Abrechnung!J45</f>
        <v>0</v>
      </c>
      <c r="J22" s="223">
        <f>Abrechnung!K45</f>
        <v>0</v>
      </c>
      <c r="K22" s="223">
        <f>Abrechnung!L45</f>
        <v>0</v>
      </c>
      <c r="L22" s="223">
        <f>Abrechnung!M45</f>
        <v>0</v>
      </c>
      <c r="M22" s="223">
        <f>Abrechnung!N45</f>
        <v>0</v>
      </c>
      <c r="N22" s="223">
        <f t="shared" si="0"/>
        <v>0</v>
      </c>
      <c r="O22" s="214"/>
      <c r="P22" s="215">
        <v>1</v>
      </c>
      <c r="Q22" s="215">
        <v>1</v>
      </c>
      <c r="R22" s="216">
        <v>1</v>
      </c>
      <c r="S22" s="217"/>
    </row>
    <row r="23" spans="1:19" x14ac:dyDescent="0.35">
      <c r="A23" s="214">
        <v>19</v>
      </c>
      <c r="B23" s="214">
        <f>Abrechnung!B46</f>
        <v>0</v>
      </c>
      <c r="C23" s="222">
        <f>Abrechnung!C46</f>
        <v>0</v>
      </c>
      <c r="D23" s="222" t="str">
        <f>Abrechnung!D46</f>
        <v/>
      </c>
      <c r="E23" s="214">
        <f>Abrechnung!E46</f>
        <v>0</v>
      </c>
      <c r="F23" s="214">
        <f>Abrechnung!F46</f>
        <v>0</v>
      </c>
      <c r="G23" s="222" t="e">
        <f>Resultate!G33</f>
        <v>#N/A</v>
      </c>
      <c r="H23" s="249" t="str">
        <f t="shared" si="1"/>
        <v>0 0, 0</v>
      </c>
      <c r="I23" s="223">
        <f>Abrechnung!J46</f>
        <v>0</v>
      </c>
      <c r="J23" s="223">
        <f>Abrechnung!K46</f>
        <v>0</v>
      </c>
      <c r="K23" s="223">
        <f>Abrechnung!L46</f>
        <v>0</v>
      </c>
      <c r="L23" s="223">
        <f>Abrechnung!M46</f>
        <v>0</v>
      </c>
      <c r="M23" s="223">
        <f>Abrechnung!N46</f>
        <v>0</v>
      </c>
      <c r="N23" s="223">
        <f t="shared" si="0"/>
        <v>0</v>
      </c>
      <c r="O23" s="214"/>
      <c r="P23" s="215">
        <v>1</v>
      </c>
      <c r="Q23" s="215">
        <v>1</v>
      </c>
      <c r="R23" s="216">
        <v>1</v>
      </c>
      <c r="S23" s="217"/>
    </row>
    <row r="24" spans="1:19" x14ac:dyDescent="0.35">
      <c r="A24" s="214">
        <v>20</v>
      </c>
      <c r="B24" s="214">
        <f>Abrechnung!B47</f>
        <v>0</v>
      </c>
      <c r="C24" s="222">
        <f>Abrechnung!C47</f>
        <v>0</v>
      </c>
      <c r="D24" s="222" t="str">
        <f>Abrechnung!D47</f>
        <v/>
      </c>
      <c r="E24" s="214">
        <f>Abrechnung!E47</f>
        <v>0</v>
      </c>
      <c r="F24" s="214">
        <f>Abrechnung!F47</f>
        <v>0</v>
      </c>
      <c r="G24" s="222" t="e">
        <f>Resultate!G34</f>
        <v>#N/A</v>
      </c>
      <c r="H24" s="249" t="str">
        <f t="shared" si="1"/>
        <v>0 0, 0</v>
      </c>
      <c r="I24" s="223">
        <f>Abrechnung!J47</f>
        <v>0</v>
      </c>
      <c r="J24" s="223">
        <f>Abrechnung!K47</f>
        <v>0</v>
      </c>
      <c r="K24" s="223">
        <f>Abrechnung!L47</f>
        <v>0</v>
      </c>
      <c r="L24" s="223">
        <f>Abrechnung!M47</f>
        <v>0</v>
      </c>
      <c r="M24" s="223">
        <f>Abrechnung!N47</f>
        <v>0</v>
      </c>
      <c r="N24" s="223">
        <f t="shared" si="0"/>
        <v>0</v>
      </c>
      <c r="O24" s="214"/>
      <c r="P24" s="215">
        <v>1</v>
      </c>
      <c r="Q24" s="215">
        <v>1</v>
      </c>
      <c r="R24" s="216">
        <v>1</v>
      </c>
      <c r="S24" s="217"/>
    </row>
    <row r="25" spans="1:19" x14ac:dyDescent="0.35">
      <c r="A25" s="214">
        <v>21</v>
      </c>
      <c r="B25" s="214">
        <f>Abrechnung!B48</f>
        <v>0</v>
      </c>
      <c r="C25" s="222">
        <f>Abrechnung!C48</f>
        <v>0</v>
      </c>
      <c r="D25" s="222" t="str">
        <f>Abrechnung!D48</f>
        <v/>
      </c>
      <c r="E25" s="214">
        <f>Abrechnung!E48</f>
        <v>0</v>
      </c>
      <c r="F25" s="214">
        <f>Abrechnung!F48</f>
        <v>0</v>
      </c>
      <c r="G25" s="222" t="e">
        <f>Resultate!G35</f>
        <v>#N/A</v>
      </c>
      <c r="H25" s="249" t="str">
        <f t="shared" si="1"/>
        <v>0 0, 0</v>
      </c>
      <c r="I25" s="223">
        <f>Abrechnung!J48</f>
        <v>0</v>
      </c>
      <c r="J25" s="223">
        <f>Abrechnung!K48</f>
        <v>0</v>
      </c>
      <c r="K25" s="223">
        <f>Abrechnung!L48</f>
        <v>0</v>
      </c>
      <c r="L25" s="223">
        <f>Abrechnung!M48</f>
        <v>0</v>
      </c>
      <c r="M25" s="223">
        <f>Abrechnung!N48</f>
        <v>0</v>
      </c>
      <c r="N25" s="223">
        <f t="shared" si="0"/>
        <v>0</v>
      </c>
      <c r="O25" s="214"/>
      <c r="P25" s="215">
        <v>1</v>
      </c>
      <c r="Q25" s="215">
        <v>1</v>
      </c>
      <c r="R25" s="216">
        <v>1</v>
      </c>
      <c r="S25" s="217"/>
    </row>
    <row r="26" spans="1:19" x14ac:dyDescent="0.35">
      <c r="A26" s="214">
        <v>22</v>
      </c>
      <c r="B26" s="214">
        <f>Abrechnung!B49</f>
        <v>0</v>
      </c>
      <c r="C26" s="222">
        <f>Abrechnung!C49</f>
        <v>0</v>
      </c>
      <c r="D26" s="222" t="str">
        <f>Abrechnung!D49</f>
        <v/>
      </c>
      <c r="E26" s="214">
        <f>Abrechnung!E49</f>
        <v>0</v>
      </c>
      <c r="F26" s="214">
        <f>Abrechnung!F49</f>
        <v>0</v>
      </c>
      <c r="G26" s="222" t="e">
        <f>Resultate!G36</f>
        <v>#N/A</v>
      </c>
      <c r="H26" s="249" t="str">
        <f t="shared" si="1"/>
        <v>0 0, 0</v>
      </c>
      <c r="I26" s="223">
        <f>Abrechnung!J49</f>
        <v>0</v>
      </c>
      <c r="J26" s="223">
        <f>Abrechnung!K49</f>
        <v>0</v>
      </c>
      <c r="K26" s="223">
        <f>Abrechnung!L49</f>
        <v>0</v>
      </c>
      <c r="L26" s="223">
        <f>Abrechnung!M49</f>
        <v>0</v>
      </c>
      <c r="M26" s="223">
        <f>Abrechnung!N49</f>
        <v>0</v>
      </c>
      <c r="N26" s="223">
        <f t="shared" si="0"/>
        <v>0</v>
      </c>
      <c r="O26" s="214"/>
      <c r="P26" s="215">
        <v>1</v>
      </c>
      <c r="Q26" s="215">
        <v>1</v>
      </c>
      <c r="R26" s="216">
        <v>1</v>
      </c>
      <c r="S26" s="217"/>
    </row>
    <row r="27" spans="1:19" x14ac:dyDescent="0.35">
      <c r="A27" s="214">
        <v>23</v>
      </c>
      <c r="B27" s="214">
        <f>Abrechnung!B50</f>
        <v>0</v>
      </c>
      <c r="C27" s="222">
        <f>Abrechnung!C50</f>
        <v>0</v>
      </c>
      <c r="D27" s="222" t="str">
        <f>Abrechnung!D50</f>
        <v/>
      </c>
      <c r="E27" s="214">
        <f>Abrechnung!E50</f>
        <v>0</v>
      </c>
      <c r="F27" s="214">
        <f>Abrechnung!F50</f>
        <v>0</v>
      </c>
      <c r="G27" s="222" t="e">
        <f>Resultate!G37</f>
        <v>#N/A</v>
      </c>
      <c r="H27" s="249" t="str">
        <f t="shared" si="1"/>
        <v>0 0, 0</v>
      </c>
      <c r="I27" s="223">
        <f>Abrechnung!J50</f>
        <v>0</v>
      </c>
      <c r="J27" s="223">
        <f>Abrechnung!K50</f>
        <v>0</v>
      </c>
      <c r="K27" s="223">
        <f>Abrechnung!L50</f>
        <v>0</v>
      </c>
      <c r="L27" s="223">
        <f>Abrechnung!M50</f>
        <v>0</v>
      </c>
      <c r="M27" s="223">
        <f>Abrechnung!N50</f>
        <v>0</v>
      </c>
      <c r="N27" s="223">
        <f t="shared" si="0"/>
        <v>0</v>
      </c>
      <c r="O27" s="214"/>
      <c r="P27" s="215">
        <v>1</v>
      </c>
      <c r="Q27" s="215">
        <v>1</v>
      </c>
      <c r="R27" s="216">
        <v>1</v>
      </c>
      <c r="S27" s="217"/>
    </row>
    <row r="28" spans="1:19" x14ac:dyDescent="0.35">
      <c r="A28" s="214">
        <v>24</v>
      </c>
      <c r="B28" s="214">
        <f>Abrechnung!B51</f>
        <v>0</v>
      </c>
      <c r="C28" s="222">
        <f>Abrechnung!C51</f>
        <v>0</v>
      </c>
      <c r="D28" s="222" t="str">
        <f>Abrechnung!D51</f>
        <v/>
      </c>
      <c r="E28" s="214">
        <f>Abrechnung!E51</f>
        <v>0</v>
      </c>
      <c r="F28" s="214">
        <f>Abrechnung!F51</f>
        <v>0</v>
      </c>
      <c r="G28" s="222" t="e">
        <f>Resultate!G38</f>
        <v>#N/A</v>
      </c>
      <c r="H28" s="249" t="str">
        <f t="shared" si="1"/>
        <v>0 0, 0</v>
      </c>
      <c r="I28" s="223">
        <f>Abrechnung!J51</f>
        <v>0</v>
      </c>
      <c r="J28" s="223">
        <f>Abrechnung!K51</f>
        <v>0</v>
      </c>
      <c r="K28" s="223">
        <f>Abrechnung!L51</f>
        <v>0</v>
      </c>
      <c r="L28" s="223">
        <f>Abrechnung!M51</f>
        <v>0</v>
      </c>
      <c r="M28" s="223">
        <f>Abrechnung!N51</f>
        <v>0</v>
      </c>
      <c r="N28" s="223">
        <f t="shared" si="0"/>
        <v>0</v>
      </c>
      <c r="O28" s="214"/>
      <c r="P28" s="215">
        <v>1</v>
      </c>
      <c r="Q28" s="215">
        <v>1</v>
      </c>
      <c r="R28" s="216">
        <v>1</v>
      </c>
      <c r="S28" s="217"/>
    </row>
    <row r="29" spans="1:19" x14ac:dyDescent="0.35">
      <c r="A29" s="214">
        <v>25</v>
      </c>
      <c r="B29" s="214">
        <f>Abrechnung!B52</f>
        <v>0</v>
      </c>
      <c r="C29" s="222">
        <f>Abrechnung!C52</f>
        <v>0</v>
      </c>
      <c r="D29" s="222" t="str">
        <f>Abrechnung!D52</f>
        <v/>
      </c>
      <c r="E29" s="214">
        <f>Abrechnung!E52</f>
        <v>0</v>
      </c>
      <c r="F29" s="214">
        <f>Abrechnung!F52</f>
        <v>0</v>
      </c>
      <c r="G29" s="222" t="e">
        <f>Resultate!G39</f>
        <v>#N/A</v>
      </c>
      <c r="H29" s="249" t="str">
        <f t="shared" si="1"/>
        <v>0 0, 0</v>
      </c>
      <c r="I29" s="223">
        <f>Abrechnung!J52</f>
        <v>0</v>
      </c>
      <c r="J29" s="223">
        <f>Abrechnung!K52</f>
        <v>0</v>
      </c>
      <c r="K29" s="223">
        <f>Abrechnung!L52</f>
        <v>0</v>
      </c>
      <c r="L29" s="223">
        <f>Abrechnung!M52</f>
        <v>0</v>
      </c>
      <c r="M29" s="223">
        <f>Abrechnung!N52</f>
        <v>0</v>
      </c>
      <c r="N29" s="223">
        <f t="shared" si="0"/>
        <v>0</v>
      </c>
      <c r="O29" s="214"/>
      <c r="P29" s="215">
        <v>1</v>
      </c>
      <c r="Q29" s="215">
        <v>1</v>
      </c>
      <c r="R29" s="216">
        <v>1</v>
      </c>
      <c r="S29" s="217"/>
    </row>
    <row r="30" spans="1:19" x14ac:dyDescent="0.35">
      <c r="A30" s="214">
        <v>26</v>
      </c>
      <c r="B30" s="214">
        <f>Abrechnung!B53</f>
        <v>0</v>
      </c>
      <c r="C30" s="222">
        <f>Abrechnung!C53</f>
        <v>0</v>
      </c>
      <c r="D30" s="222" t="str">
        <f>Abrechnung!D53</f>
        <v/>
      </c>
      <c r="E30" s="214">
        <f>Abrechnung!E53</f>
        <v>0</v>
      </c>
      <c r="F30" s="214">
        <f>Abrechnung!F53</f>
        <v>0</v>
      </c>
      <c r="G30" s="222" t="e">
        <f>Resultate!G40</f>
        <v>#N/A</v>
      </c>
      <c r="H30" s="249" t="str">
        <f t="shared" si="1"/>
        <v>0 0, 0</v>
      </c>
      <c r="I30" s="223">
        <f>Abrechnung!J53</f>
        <v>0</v>
      </c>
      <c r="J30" s="223">
        <f>Abrechnung!K53</f>
        <v>0</v>
      </c>
      <c r="K30" s="223">
        <f>Abrechnung!L53</f>
        <v>0</v>
      </c>
      <c r="L30" s="223">
        <f>Abrechnung!M53</f>
        <v>0</v>
      </c>
      <c r="M30" s="223">
        <f>Abrechnung!N53</f>
        <v>0</v>
      </c>
      <c r="N30" s="223">
        <f t="shared" si="0"/>
        <v>0</v>
      </c>
      <c r="O30" s="214"/>
      <c r="P30" s="215">
        <v>1</v>
      </c>
      <c r="Q30" s="215">
        <v>1</v>
      </c>
      <c r="R30" s="216">
        <v>1</v>
      </c>
      <c r="S30" s="217"/>
    </row>
    <row r="31" spans="1:19" x14ac:dyDescent="0.35">
      <c r="A31" s="214">
        <v>27</v>
      </c>
      <c r="B31" s="214">
        <f>Abrechnung!B54</f>
        <v>0</v>
      </c>
      <c r="C31" s="222">
        <f>Abrechnung!C54</f>
        <v>0</v>
      </c>
      <c r="D31" s="222" t="str">
        <f>Abrechnung!D54</f>
        <v/>
      </c>
      <c r="E31" s="214">
        <f>Abrechnung!E54</f>
        <v>0</v>
      </c>
      <c r="F31" s="214">
        <f>Abrechnung!F54</f>
        <v>0</v>
      </c>
      <c r="G31" s="222" t="e">
        <f>Resultate!G41</f>
        <v>#N/A</v>
      </c>
      <c r="H31" s="249" t="str">
        <f t="shared" si="1"/>
        <v>0 0, 0</v>
      </c>
      <c r="I31" s="223">
        <f>Abrechnung!J54</f>
        <v>0</v>
      </c>
      <c r="J31" s="223">
        <f>Abrechnung!K54</f>
        <v>0</v>
      </c>
      <c r="K31" s="223">
        <f>Abrechnung!L54</f>
        <v>0</v>
      </c>
      <c r="L31" s="223">
        <f>Abrechnung!M54</f>
        <v>0</v>
      </c>
      <c r="M31" s="223">
        <f>Abrechnung!N54</f>
        <v>0</v>
      </c>
      <c r="N31" s="223">
        <f t="shared" si="0"/>
        <v>0</v>
      </c>
      <c r="O31" s="214"/>
      <c r="P31" s="215">
        <v>1</v>
      </c>
      <c r="Q31" s="215">
        <v>1</v>
      </c>
      <c r="R31" s="216">
        <v>1</v>
      </c>
      <c r="S31" s="217"/>
    </row>
    <row r="32" spans="1:19" x14ac:dyDescent="0.35">
      <c r="A32" s="214">
        <v>28</v>
      </c>
      <c r="B32" s="214">
        <f>Abrechnung!B55</f>
        <v>0</v>
      </c>
      <c r="C32" s="222">
        <f>Abrechnung!C55</f>
        <v>0</v>
      </c>
      <c r="D32" s="222" t="str">
        <f>Abrechnung!D55</f>
        <v/>
      </c>
      <c r="E32" s="214">
        <f>Abrechnung!E55</f>
        <v>0</v>
      </c>
      <c r="F32" s="214">
        <f>Abrechnung!F55</f>
        <v>0</v>
      </c>
      <c r="G32" s="222" t="e">
        <f>Resultate!G42</f>
        <v>#N/A</v>
      </c>
      <c r="H32" s="249" t="str">
        <f t="shared" si="1"/>
        <v>0 0, 0</v>
      </c>
      <c r="I32" s="223">
        <f>Abrechnung!J55</f>
        <v>0</v>
      </c>
      <c r="J32" s="223">
        <f>Abrechnung!K55</f>
        <v>0</v>
      </c>
      <c r="K32" s="223">
        <f>Abrechnung!L55</f>
        <v>0</v>
      </c>
      <c r="L32" s="223">
        <f>Abrechnung!M55</f>
        <v>0</v>
      </c>
      <c r="M32" s="223">
        <f>Abrechnung!N55</f>
        <v>0</v>
      </c>
      <c r="N32" s="223">
        <f t="shared" si="0"/>
        <v>0</v>
      </c>
      <c r="O32" s="214"/>
      <c r="P32" s="215">
        <v>1</v>
      </c>
      <c r="Q32" s="215">
        <v>1</v>
      </c>
      <c r="R32" s="216">
        <v>1</v>
      </c>
      <c r="S32" s="217"/>
    </row>
    <row r="33" spans="1:19" x14ac:dyDescent="0.35">
      <c r="A33" s="214">
        <v>29</v>
      </c>
      <c r="B33" s="214">
        <f>Abrechnung!B56</f>
        <v>0</v>
      </c>
      <c r="C33" s="222">
        <f>Abrechnung!C56</f>
        <v>0</v>
      </c>
      <c r="D33" s="222" t="str">
        <f>Abrechnung!D56</f>
        <v/>
      </c>
      <c r="E33" s="214">
        <f>Abrechnung!E56</f>
        <v>0</v>
      </c>
      <c r="F33" s="214">
        <f>Abrechnung!F56</f>
        <v>0</v>
      </c>
      <c r="G33" s="222" t="e">
        <f>Resultate!G43</f>
        <v>#N/A</v>
      </c>
      <c r="H33" s="249" t="str">
        <f t="shared" si="1"/>
        <v>0 0, 0</v>
      </c>
      <c r="I33" s="223">
        <f>Abrechnung!J56</f>
        <v>0</v>
      </c>
      <c r="J33" s="223">
        <f>Abrechnung!K56</f>
        <v>0</v>
      </c>
      <c r="K33" s="223">
        <f>Abrechnung!L56</f>
        <v>0</v>
      </c>
      <c r="L33" s="223">
        <f>Abrechnung!M56</f>
        <v>0</v>
      </c>
      <c r="M33" s="223">
        <f>Abrechnung!N56</f>
        <v>0</v>
      </c>
      <c r="N33" s="223">
        <f t="shared" si="0"/>
        <v>0</v>
      </c>
      <c r="O33" s="214"/>
      <c r="P33" s="215">
        <v>1</v>
      </c>
      <c r="Q33" s="215">
        <v>1</v>
      </c>
      <c r="R33" s="216">
        <v>1</v>
      </c>
      <c r="S33" s="217"/>
    </row>
    <row r="34" spans="1:19" x14ac:dyDescent="0.35">
      <c r="A34" s="214">
        <v>30</v>
      </c>
      <c r="B34" s="214">
        <f>Abrechnung!B57</f>
        <v>0</v>
      </c>
      <c r="C34" s="222">
        <f>Abrechnung!C57</f>
        <v>0</v>
      </c>
      <c r="D34" s="222" t="str">
        <f>Abrechnung!D57</f>
        <v/>
      </c>
      <c r="E34" s="214">
        <f>Abrechnung!E57</f>
        <v>0</v>
      </c>
      <c r="F34" s="214">
        <f>Abrechnung!F57</f>
        <v>0</v>
      </c>
      <c r="G34" s="222" t="e">
        <f>Resultate!G44</f>
        <v>#N/A</v>
      </c>
      <c r="H34" s="249" t="str">
        <f t="shared" si="1"/>
        <v>0 0, 0</v>
      </c>
      <c r="I34" s="223">
        <f>Abrechnung!J57</f>
        <v>0</v>
      </c>
      <c r="J34" s="223">
        <f>Abrechnung!K57</f>
        <v>0</v>
      </c>
      <c r="K34" s="223">
        <f>Abrechnung!L57</f>
        <v>0</v>
      </c>
      <c r="L34" s="223">
        <f>Abrechnung!M57</f>
        <v>0</v>
      </c>
      <c r="M34" s="223">
        <f>Abrechnung!N57</f>
        <v>0</v>
      </c>
      <c r="N34" s="223">
        <f t="shared" si="0"/>
        <v>0</v>
      </c>
      <c r="O34" s="214"/>
      <c r="P34" s="215">
        <v>1</v>
      </c>
      <c r="Q34" s="215">
        <v>1</v>
      </c>
      <c r="R34" s="216">
        <v>1</v>
      </c>
      <c r="S34" s="217"/>
    </row>
    <row r="35" spans="1:19" x14ac:dyDescent="0.35">
      <c r="A35" s="214">
        <v>31</v>
      </c>
      <c r="B35" s="214">
        <f>Abrechnung!B58</f>
        <v>0</v>
      </c>
      <c r="C35" s="222">
        <f>Abrechnung!C58</f>
        <v>0</v>
      </c>
      <c r="D35" s="222" t="str">
        <f>Abrechnung!D58</f>
        <v/>
      </c>
      <c r="E35" s="214">
        <f>Abrechnung!E58</f>
        <v>0</v>
      </c>
      <c r="F35" s="214">
        <f>Abrechnung!F58</f>
        <v>0</v>
      </c>
      <c r="G35" s="222" t="e">
        <f>Resultate!G45</f>
        <v>#N/A</v>
      </c>
      <c r="H35" s="249" t="str">
        <f t="shared" si="1"/>
        <v>0 0, 0</v>
      </c>
      <c r="I35" s="223">
        <f>Abrechnung!J58</f>
        <v>0</v>
      </c>
      <c r="J35" s="223">
        <f>Abrechnung!K58</f>
        <v>0</v>
      </c>
      <c r="K35" s="223">
        <f>Abrechnung!L58</f>
        <v>0</v>
      </c>
      <c r="L35" s="223">
        <f>Abrechnung!M58</f>
        <v>0</v>
      </c>
      <c r="M35" s="223">
        <f>Abrechnung!N58</f>
        <v>0</v>
      </c>
      <c r="N35" s="223">
        <f t="shared" si="0"/>
        <v>0</v>
      </c>
      <c r="O35" s="214"/>
      <c r="P35" s="215">
        <v>1</v>
      </c>
      <c r="Q35" s="215">
        <v>1</v>
      </c>
      <c r="R35" s="216">
        <v>1</v>
      </c>
      <c r="S35" s="217"/>
    </row>
    <row r="36" spans="1:19" x14ac:dyDescent="0.35">
      <c r="A36" s="214">
        <v>32</v>
      </c>
      <c r="B36" s="214">
        <f>Abrechnung!B59</f>
        <v>0</v>
      </c>
      <c r="C36" s="222">
        <f>Abrechnung!C59</f>
        <v>0</v>
      </c>
      <c r="D36" s="222" t="str">
        <f>Abrechnung!D59</f>
        <v/>
      </c>
      <c r="E36" s="214">
        <f>Abrechnung!E59</f>
        <v>0</v>
      </c>
      <c r="F36" s="214">
        <f>Abrechnung!F59</f>
        <v>0</v>
      </c>
      <c r="G36" s="222" t="e">
        <f>Resultate!G46</f>
        <v>#N/A</v>
      </c>
      <c r="H36" s="249" t="str">
        <f t="shared" si="1"/>
        <v>0 0, 0</v>
      </c>
      <c r="I36" s="223">
        <f>Abrechnung!J59</f>
        <v>0</v>
      </c>
      <c r="J36" s="223">
        <f>Abrechnung!K59</f>
        <v>0</v>
      </c>
      <c r="K36" s="223">
        <f>Abrechnung!L59</f>
        <v>0</v>
      </c>
      <c r="L36" s="223">
        <f>Abrechnung!M59</f>
        <v>0</v>
      </c>
      <c r="M36" s="223">
        <f>Abrechnung!N59</f>
        <v>0</v>
      </c>
      <c r="N36" s="223">
        <f t="shared" si="0"/>
        <v>0</v>
      </c>
      <c r="O36" s="214"/>
      <c r="P36" s="215">
        <v>1</v>
      </c>
      <c r="Q36" s="215">
        <v>1</v>
      </c>
      <c r="R36" s="216">
        <v>1</v>
      </c>
      <c r="S36" s="217"/>
    </row>
    <row r="37" spans="1:19" x14ac:dyDescent="0.35">
      <c r="A37" s="214">
        <v>33</v>
      </c>
      <c r="B37" s="214">
        <f>Abrechnung!B60</f>
        <v>0</v>
      </c>
      <c r="C37" s="222">
        <f>Abrechnung!C60</f>
        <v>0</v>
      </c>
      <c r="D37" s="222" t="str">
        <f>Abrechnung!D60</f>
        <v/>
      </c>
      <c r="E37" s="214">
        <f>Abrechnung!E60</f>
        <v>0</v>
      </c>
      <c r="F37" s="214">
        <f>Abrechnung!F60</f>
        <v>0</v>
      </c>
      <c r="G37" s="222" t="e">
        <f>Resultate!G47</f>
        <v>#N/A</v>
      </c>
      <c r="H37" s="249" t="str">
        <f t="shared" si="1"/>
        <v>0 0, 0</v>
      </c>
      <c r="I37" s="223">
        <f>Abrechnung!J60</f>
        <v>0</v>
      </c>
      <c r="J37" s="223">
        <f>Abrechnung!K60</f>
        <v>0</v>
      </c>
      <c r="K37" s="223">
        <f>Abrechnung!L60</f>
        <v>0</v>
      </c>
      <c r="L37" s="223">
        <f>Abrechnung!M60</f>
        <v>0</v>
      </c>
      <c r="M37" s="223">
        <f>Abrechnung!N60</f>
        <v>0</v>
      </c>
      <c r="N37" s="223">
        <f t="shared" si="0"/>
        <v>0</v>
      </c>
      <c r="O37" s="214"/>
      <c r="P37" s="215">
        <v>1</v>
      </c>
      <c r="Q37" s="215">
        <v>1</v>
      </c>
      <c r="R37" s="216">
        <v>1</v>
      </c>
      <c r="S37" s="217"/>
    </row>
    <row r="38" spans="1:19" x14ac:dyDescent="0.35">
      <c r="A38" s="214">
        <v>34</v>
      </c>
      <c r="B38" s="214">
        <f>Abrechnung!B61</f>
        <v>0</v>
      </c>
      <c r="C38" s="222">
        <f>Abrechnung!C61</f>
        <v>0</v>
      </c>
      <c r="D38" s="222" t="str">
        <f>Abrechnung!D61</f>
        <v/>
      </c>
      <c r="E38" s="214">
        <f>Abrechnung!E61</f>
        <v>0</v>
      </c>
      <c r="F38" s="214">
        <f>Abrechnung!F61</f>
        <v>0</v>
      </c>
      <c r="G38" s="222" t="e">
        <f>Resultate!G48</f>
        <v>#N/A</v>
      </c>
      <c r="H38" s="249" t="str">
        <f t="shared" si="1"/>
        <v>0 0, 0</v>
      </c>
      <c r="I38" s="223">
        <f>Abrechnung!J61</f>
        <v>0</v>
      </c>
      <c r="J38" s="223">
        <f>Abrechnung!K61</f>
        <v>0</v>
      </c>
      <c r="K38" s="223">
        <f>Abrechnung!L61</f>
        <v>0</v>
      </c>
      <c r="L38" s="223">
        <f>Abrechnung!M61</f>
        <v>0</v>
      </c>
      <c r="M38" s="223">
        <f>Abrechnung!N61</f>
        <v>0</v>
      </c>
      <c r="N38" s="223">
        <f t="shared" si="0"/>
        <v>0</v>
      </c>
      <c r="O38" s="214"/>
      <c r="P38" s="215">
        <v>1</v>
      </c>
      <c r="Q38" s="215">
        <v>1</v>
      </c>
      <c r="R38" s="216">
        <v>1</v>
      </c>
      <c r="S38" s="217"/>
    </row>
    <row r="39" spans="1:19" x14ac:dyDescent="0.35">
      <c r="A39" s="214">
        <v>35</v>
      </c>
      <c r="B39" s="214">
        <f>Abrechnung!B62</f>
        <v>0</v>
      </c>
      <c r="C39" s="222">
        <f>Abrechnung!C62</f>
        <v>0</v>
      </c>
      <c r="D39" s="222" t="str">
        <f>Abrechnung!D62</f>
        <v/>
      </c>
      <c r="E39" s="214">
        <f>Abrechnung!E62</f>
        <v>0</v>
      </c>
      <c r="F39" s="214">
        <f>Abrechnung!F62</f>
        <v>0</v>
      </c>
      <c r="G39" s="222" t="e">
        <f>Resultate!G49</f>
        <v>#N/A</v>
      </c>
      <c r="H39" s="249" t="str">
        <f t="shared" si="1"/>
        <v>0 0, 0</v>
      </c>
      <c r="I39" s="223">
        <f>Abrechnung!J62</f>
        <v>0</v>
      </c>
      <c r="J39" s="223">
        <f>Abrechnung!K62</f>
        <v>0</v>
      </c>
      <c r="K39" s="223">
        <f>Abrechnung!L62</f>
        <v>0</v>
      </c>
      <c r="L39" s="223">
        <f>Abrechnung!M62</f>
        <v>0</v>
      </c>
      <c r="M39" s="223">
        <f>Abrechnung!N62</f>
        <v>0</v>
      </c>
      <c r="N39" s="223">
        <f t="shared" si="0"/>
        <v>0</v>
      </c>
      <c r="O39" s="214"/>
      <c r="P39" s="215">
        <v>1</v>
      </c>
      <c r="Q39" s="215">
        <v>1</v>
      </c>
      <c r="R39" s="216">
        <v>1</v>
      </c>
      <c r="S39" s="217"/>
    </row>
    <row r="40" spans="1:19" x14ac:dyDescent="0.35">
      <c r="A40" s="214">
        <v>36</v>
      </c>
      <c r="B40" s="214">
        <f>Abrechnung!B63</f>
        <v>0</v>
      </c>
      <c r="C40" s="222">
        <f>Abrechnung!C63</f>
        <v>0</v>
      </c>
      <c r="D40" s="222" t="str">
        <f>Abrechnung!D63</f>
        <v/>
      </c>
      <c r="E40" s="214">
        <f>Abrechnung!E63</f>
        <v>0</v>
      </c>
      <c r="F40" s="214">
        <f>Abrechnung!F63</f>
        <v>0</v>
      </c>
      <c r="G40" s="222" t="e">
        <f>Resultate!G50</f>
        <v>#N/A</v>
      </c>
      <c r="H40" s="249" t="str">
        <f t="shared" si="1"/>
        <v>0 0, 0</v>
      </c>
      <c r="I40" s="223">
        <f>Abrechnung!J63</f>
        <v>0</v>
      </c>
      <c r="J40" s="223">
        <f>Abrechnung!K63</f>
        <v>0</v>
      </c>
      <c r="K40" s="223">
        <f>Abrechnung!L63</f>
        <v>0</v>
      </c>
      <c r="L40" s="223">
        <f>Abrechnung!M63</f>
        <v>0</v>
      </c>
      <c r="M40" s="223">
        <f>Abrechnung!N63</f>
        <v>0</v>
      </c>
      <c r="N40" s="223">
        <f t="shared" si="0"/>
        <v>0</v>
      </c>
      <c r="O40" s="214"/>
      <c r="P40" s="215">
        <v>1</v>
      </c>
      <c r="Q40" s="215">
        <v>1</v>
      </c>
      <c r="R40" s="216">
        <v>1</v>
      </c>
      <c r="S40" s="217"/>
    </row>
    <row r="41" spans="1:19" x14ac:dyDescent="0.35">
      <c r="A41" s="214">
        <v>37</v>
      </c>
      <c r="B41" s="214">
        <f>Abrechnung!B64</f>
        <v>0</v>
      </c>
      <c r="C41" s="222">
        <f>Abrechnung!C64</f>
        <v>0</v>
      </c>
      <c r="D41" s="222" t="str">
        <f>Abrechnung!D64</f>
        <v/>
      </c>
      <c r="E41" s="214">
        <f>Abrechnung!E64</f>
        <v>0</v>
      </c>
      <c r="F41" s="214">
        <f>Abrechnung!F64</f>
        <v>0</v>
      </c>
      <c r="G41" s="222" t="e">
        <f>Resultate!G51</f>
        <v>#N/A</v>
      </c>
      <c r="H41" s="249" t="str">
        <f t="shared" si="1"/>
        <v>0 0, 0</v>
      </c>
      <c r="I41" s="223">
        <f>Abrechnung!J64</f>
        <v>0</v>
      </c>
      <c r="J41" s="223">
        <f>Abrechnung!K64</f>
        <v>0</v>
      </c>
      <c r="K41" s="223">
        <f>Abrechnung!L64</f>
        <v>0</v>
      </c>
      <c r="L41" s="223">
        <f>Abrechnung!M64</f>
        <v>0</v>
      </c>
      <c r="M41" s="223">
        <f>Abrechnung!N64</f>
        <v>0</v>
      </c>
      <c r="N41" s="223">
        <f t="shared" si="0"/>
        <v>0</v>
      </c>
      <c r="O41" s="214"/>
      <c r="P41" s="215">
        <v>1</v>
      </c>
      <c r="Q41" s="215">
        <v>1</v>
      </c>
      <c r="R41" s="216">
        <v>1</v>
      </c>
      <c r="S41" s="217"/>
    </row>
    <row r="42" spans="1:19" x14ac:dyDescent="0.35">
      <c r="A42" s="214">
        <v>38</v>
      </c>
      <c r="B42" s="214">
        <f>Abrechnung!B65</f>
        <v>0</v>
      </c>
      <c r="C42" s="222">
        <f>Abrechnung!C65</f>
        <v>0</v>
      </c>
      <c r="D42" s="222" t="str">
        <f>Abrechnung!D65</f>
        <v/>
      </c>
      <c r="E42" s="214">
        <f>Abrechnung!E65</f>
        <v>0</v>
      </c>
      <c r="F42" s="214">
        <f>Abrechnung!F65</f>
        <v>0</v>
      </c>
      <c r="G42" s="222" t="e">
        <f>Resultate!G62</f>
        <v>#N/A</v>
      </c>
      <c r="H42" s="249" t="str">
        <f t="shared" si="1"/>
        <v>0 0, 0</v>
      </c>
      <c r="I42" s="223">
        <f>Abrechnung!J65</f>
        <v>0</v>
      </c>
      <c r="J42" s="223">
        <f>Abrechnung!K65</f>
        <v>0</v>
      </c>
      <c r="K42" s="223">
        <f>Abrechnung!L65</f>
        <v>0</v>
      </c>
      <c r="L42" s="223">
        <f>Abrechnung!M65</f>
        <v>0</v>
      </c>
      <c r="M42" s="223">
        <f>Abrechnung!N65</f>
        <v>0</v>
      </c>
      <c r="N42" s="223">
        <f t="shared" si="0"/>
        <v>0</v>
      </c>
      <c r="O42" s="214"/>
      <c r="P42" s="215">
        <v>1</v>
      </c>
      <c r="Q42" s="215">
        <v>1</v>
      </c>
      <c r="R42" s="216">
        <v>1</v>
      </c>
      <c r="S42" s="217"/>
    </row>
    <row r="43" spans="1:19" x14ac:dyDescent="0.35">
      <c r="A43" s="214">
        <v>39</v>
      </c>
      <c r="B43" s="214">
        <f>Abrechnung!B76</f>
        <v>0</v>
      </c>
      <c r="C43" s="222">
        <f>Abrechnung!C76</f>
        <v>0</v>
      </c>
      <c r="D43" s="222" t="str">
        <f>Abrechnung!D76</f>
        <v/>
      </c>
      <c r="E43" s="214">
        <f>Abrechnung!E76</f>
        <v>0</v>
      </c>
      <c r="F43" s="214">
        <f>Abrechnung!F76</f>
        <v>0</v>
      </c>
      <c r="G43" s="222" t="e">
        <f>Resultate!G63</f>
        <v>#N/A</v>
      </c>
      <c r="H43" s="249" t="str">
        <f t="shared" si="1"/>
        <v>0 0, 0</v>
      </c>
      <c r="I43" s="223">
        <f>Abrechnung!J66</f>
        <v>0</v>
      </c>
      <c r="J43" s="223">
        <f>Abrechnung!K66</f>
        <v>0</v>
      </c>
      <c r="K43" s="223">
        <f>Abrechnung!L66</f>
        <v>0</v>
      </c>
      <c r="L43" s="223">
        <f>Abrechnung!M66</f>
        <v>0</v>
      </c>
      <c r="M43" s="223">
        <f>Abrechnung!N66</f>
        <v>0</v>
      </c>
      <c r="N43" s="223">
        <f t="shared" si="0"/>
        <v>0</v>
      </c>
      <c r="O43" s="214"/>
      <c r="P43" s="215">
        <v>1</v>
      </c>
      <c r="Q43" s="215">
        <v>1</v>
      </c>
      <c r="R43" s="216">
        <v>1</v>
      </c>
      <c r="S43" s="217"/>
    </row>
    <row r="44" spans="1:19" x14ac:dyDescent="0.35">
      <c r="A44" s="214">
        <v>40</v>
      </c>
      <c r="B44" s="214">
        <f>Abrechnung!B77</f>
        <v>0</v>
      </c>
      <c r="C44" s="222">
        <f>Abrechnung!C77</f>
        <v>0</v>
      </c>
      <c r="D44" s="222" t="str">
        <f>Abrechnung!D77</f>
        <v/>
      </c>
      <c r="E44" s="214">
        <f>Abrechnung!E77</f>
        <v>0</v>
      </c>
      <c r="F44" s="214">
        <f>Abrechnung!F77</f>
        <v>0</v>
      </c>
      <c r="G44" s="222" t="e">
        <f>Resultate!G64</f>
        <v>#N/A</v>
      </c>
      <c r="H44" s="249" t="str">
        <f t="shared" si="1"/>
        <v>0 0, 0</v>
      </c>
      <c r="I44" s="223">
        <f>Abrechnung!J67</f>
        <v>0</v>
      </c>
      <c r="J44" s="223">
        <f>Abrechnung!K67</f>
        <v>0</v>
      </c>
      <c r="K44" s="223">
        <f>Abrechnung!L67</f>
        <v>0</v>
      </c>
      <c r="L44" s="223">
        <f>Abrechnung!M67</f>
        <v>0</v>
      </c>
      <c r="M44" s="223">
        <f>Abrechnung!N67</f>
        <v>0</v>
      </c>
      <c r="N44" s="223">
        <f t="shared" si="0"/>
        <v>0</v>
      </c>
      <c r="O44" s="214"/>
      <c r="P44" s="215">
        <v>1</v>
      </c>
      <c r="Q44" s="215">
        <v>1</v>
      </c>
      <c r="R44" s="216">
        <v>1</v>
      </c>
      <c r="S44" s="217"/>
    </row>
    <row r="45" spans="1:19" x14ac:dyDescent="0.35">
      <c r="A45" s="214"/>
      <c r="B45" s="214"/>
      <c r="C45" s="222"/>
      <c r="D45" s="222"/>
      <c r="E45" s="214"/>
      <c r="F45" s="214"/>
      <c r="G45" s="222"/>
      <c r="H45" s="249"/>
      <c r="I45" s="223"/>
      <c r="J45" s="223"/>
      <c r="K45" s="223"/>
      <c r="L45" s="223">
        <f>Abrechnung!M68</f>
        <v>0</v>
      </c>
      <c r="M45" s="223"/>
      <c r="N45" s="223"/>
      <c r="O45" s="214"/>
      <c r="P45" s="215"/>
      <c r="Q45" s="215"/>
      <c r="R45" s="216"/>
      <c r="S45" s="217"/>
    </row>
    <row r="46" spans="1:19" x14ac:dyDescent="0.35">
      <c r="A46" s="214"/>
      <c r="B46" s="214"/>
      <c r="C46" s="222"/>
      <c r="D46" s="222"/>
      <c r="E46" s="214"/>
      <c r="F46" s="214"/>
      <c r="G46" s="222"/>
      <c r="H46" s="249"/>
      <c r="I46" s="223"/>
      <c r="J46" s="223"/>
      <c r="K46" s="223"/>
      <c r="L46" s="223"/>
      <c r="M46" s="223"/>
      <c r="N46" s="223"/>
      <c r="O46" s="214"/>
      <c r="P46" s="184"/>
      <c r="Q46" s="184"/>
      <c r="R46" s="224"/>
      <c r="S46" s="217"/>
    </row>
    <row r="47" spans="1:19" x14ac:dyDescent="0.35">
      <c r="A47" s="214"/>
      <c r="B47" s="214"/>
      <c r="C47" s="222"/>
      <c r="D47" s="222"/>
      <c r="E47" s="214"/>
      <c r="F47" s="214"/>
      <c r="G47" s="222"/>
      <c r="H47" s="249"/>
      <c r="I47" s="223"/>
      <c r="J47" s="223"/>
      <c r="K47" s="223"/>
      <c r="L47" s="223"/>
      <c r="M47" s="223"/>
      <c r="N47" s="223"/>
      <c r="O47" s="214"/>
      <c r="P47" s="184"/>
      <c r="Q47" s="184"/>
      <c r="R47" s="224"/>
      <c r="S47" s="217"/>
    </row>
    <row r="48" spans="1:19" x14ac:dyDescent="0.35">
      <c r="A48" s="214"/>
      <c r="B48" s="214"/>
      <c r="C48" s="222"/>
      <c r="D48" s="222"/>
      <c r="E48" s="214"/>
      <c r="F48" s="214"/>
      <c r="G48" s="222"/>
      <c r="H48" s="249"/>
      <c r="I48" s="223"/>
      <c r="J48" s="223"/>
      <c r="K48" s="223"/>
      <c r="L48" s="223"/>
      <c r="M48" s="223"/>
      <c r="N48" s="223"/>
      <c r="O48" s="214"/>
      <c r="P48" s="184"/>
      <c r="Q48" s="184"/>
      <c r="R48" s="224"/>
      <c r="S48" s="217"/>
    </row>
    <row r="49" spans="1:19" x14ac:dyDescent="0.35">
      <c r="A49" s="214"/>
      <c r="B49" s="214"/>
      <c r="C49" s="222"/>
      <c r="D49" s="222"/>
      <c r="E49" s="214"/>
      <c r="F49" s="214"/>
      <c r="G49" s="222"/>
      <c r="H49" s="249"/>
      <c r="I49" s="223"/>
      <c r="J49" s="223"/>
      <c r="K49" s="223"/>
      <c r="L49" s="223"/>
      <c r="M49" s="223"/>
      <c r="N49" s="223"/>
      <c r="O49" s="214"/>
      <c r="P49" s="184"/>
      <c r="Q49" s="184"/>
      <c r="R49" s="224"/>
      <c r="S49" s="217"/>
    </row>
    <row r="50" spans="1:19" x14ac:dyDescent="0.35">
      <c r="A50" s="214"/>
      <c r="B50" s="214"/>
      <c r="C50" s="222"/>
      <c r="D50" s="222"/>
      <c r="E50" s="214"/>
      <c r="F50" s="214"/>
      <c r="G50" s="222"/>
      <c r="H50" s="249"/>
      <c r="I50" s="223"/>
      <c r="J50" s="223"/>
      <c r="K50" s="223"/>
      <c r="L50" s="223"/>
      <c r="M50" s="223"/>
      <c r="N50" s="223"/>
      <c r="O50" s="214"/>
      <c r="P50" s="184"/>
      <c r="Q50" s="184"/>
      <c r="R50" s="224"/>
      <c r="S50" s="217"/>
    </row>
    <row r="51" spans="1:19" x14ac:dyDescent="0.35">
      <c r="A51" s="214"/>
      <c r="B51" s="214"/>
      <c r="C51" s="222"/>
      <c r="D51" s="222"/>
      <c r="E51" s="214"/>
      <c r="F51" s="214"/>
      <c r="G51" s="222"/>
      <c r="H51" s="249"/>
      <c r="I51" s="223"/>
      <c r="J51" s="223"/>
      <c r="K51" s="223"/>
      <c r="L51" s="223"/>
      <c r="M51" s="223"/>
      <c r="N51" s="223"/>
      <c r="O51" s="214"/>
      <c r="P51" s="184"/>
      <c r="Q51" s="184"/>
      <c r="R51" s="224"/>
      <c r="S51" s="217"/>
    </row>
    <row r="52" spans="1:19" x14ac:dyDescent="0.35">
      <c r="A52" s="214"/>
      <c r="B52" s="214"/>
      <c r="C52" s="222"/>
      <c r="D52" s="222"/>
      <c r="E52" s="214"/>
      <c r="F52" s="214"/>
      <c r="G52" s="222"/>
      <c r="H52" s="249"/>
      <c r="I52" s="223"/>
      <c r="J52" s="223"/>
      <c r="K52" s="223"/>
      <c r="L52" s="223"/>
      <c r="M52" s="223"/>
      <c r="N52" s="223"/>
      <c r="O52" s="214"/>
      <c r="P52" s="184"/>
      <c r="Q52" s="184"/>
      <c r="R52" s="224"/>
      <c r="S52" s="217"/>
    </row>
    <row r="53" spans="1:19" x14ac:dyDescent="0.35">
      <c r="A53" s="214"/>
      <c r="B53" s="214"/>
      <c r="C53" s="222"/>
      <c r="D53" s="222"/>
      <c r="E53" s="214"/>
      <c r="F53" s="214"/>
      <c r="G53" s="222"/>
      <c r="H53" s="249"/>
      <c r="I53" s="223"/>
      <c r="J53" s="223"/>
      <c r="K53" s="223"/>
      <c r="L53" s="223"/>
      <c r="M53" s="223"/>
      <c r="N53" s="223"/>
      <c r="O53" s="214"/>
      <c r="P53" s="184"/>
      <c r="Q53" s="184"/>
      <c r="R53" s="224"/>
      <c r="S53" s="217"/>
    </row>
    <row r="54" spans="1:19" x14ac:dyDescent="0.35">
      <c r="A54" s="214"/>
      <c r="B54" s="214"/>
      <c r="C54" s="222"/>
      <c r="D54" s="222"/>
      <c r="E54" s="214"/>
      <c r="F54" s="214"/>
      <c r="G54" s="222"/>
      <c r="H54" s="249"/>
      <c r="I54" s="223"/>
      <c r="J54" s="223"/>
      <c r="K54" s="223"/>
      <c r="L54" s="223"/>
      <c r="M54" s="223"/>
      <c r="N54" s="223"/>
      <c r="O54" s="214"/>
      <c r="P54" s="184"/>
      <c r="Q54" s="184"/>
      <c r="R54" s="224"/>
      <c r="S54" s="217"/>
    </row>
    <row r="55" spans="1:19" x14ac:dyDescent="0.35">
      <c r="A55" s="214"/>
      <c r="B55" s="214"/>
      <c r="C55" s="222"/>
      <c r="D55" s="222"/>
      <c r="E55" s="214"/>
      <c r="F55" s="214"/>
      <c r="G55" s="222"/>
      <c r="H55" s="249"/>
      <c r="I55" s="223"/>
      <c r="J55" s="223"/>
      <c r="K55" s="223"/>
      <c r="L55" s="223"/>
      <c r="M55" s="223"/>
      <c r="N55" s="223"/>
      <c r="O55" s="214"/>
      <c r="P55" s="184"/>
      <c r="Q55" s="184"/>
      <c r="R55" s="224"/>
      <c r="S55" s="217"/>
    </row>
    <row r="56" spans="1:19" x14ac:dyDescent="0.35">
      <c r="A56" s="214"/>
      <c r="B56" s="214"/>
      <c r="C56" s="222"/>
      <c r="D56" s="222"/>
      <c r="E56" s="214"/>
      <c r="F56" s="214"/>
      <c r="G56" s="222"/>
      <c r="H56" s="249"/>
      <c r="I56" s="223"/>
      <c r="J56" s="223"/>
      <c r="K56" s="223"/>
      <c r="L56" s="223"/>
      <c r="M56" s="223"/>
      <c r="N56" s="223"/>
      <c r="O56" s="214"/>
      <c r="P56" s="184"/>
      <c r="Q56" s="184"/>
      <c r="R56" s="224"/>
      <c r="S56" s="217"/>
    </row>
    <row r="57" spans="1:19" x14ac:dyDescent="0.35">
      <c r="A57" s="214"/>
      <c r="B57" s="214"/>
      <c r="C57" s="222"/>
      <c r="D57" s="222"/>
      <c r="E57" s="214"/>
      <c r="F57" s="214"/>
      <c r="G57" s="222"/>
      <c r="H57" s="249"/>
      <c r="I57" s="223"/>
      <c r="J57" s="223"/>
      <c r="K57" s="223"/>
      <c r="L57" s="223"/>
      <c r="M57" s="223"/>
      <c r="N57" s="223"/>
      <c r="O57" s="214"/>
      <c r="P57" s="184"/>
      <c r="Q57" s="184"/>
      <c r="R57" s="224"/>
      <c r="S57" s="217"/>
    </row>
    <row r="58" spans="1:19" x14ac:dyDescent="0.35">
      <c r="A58" s="214"/>
      <c r="B58" s="214"/>
      <c r="C58" s="222"/>
      <c r="D58" s="222"/>
      <c r="E58" s="214"/>
      <c r="F58" s="214"/>
      <c r="G58" s="222"/>
      <c r="H58" s="249"/>
      <c r="I58" s="223"/>
      <c r="J58" s="223"/>
      <c r="K58" s="223"/>
      <c r="L58" s="223"/>
      <c r="M58" s="223"/>
      <c r="N58" s="223"/>
      <c r="O58" s="214"/>
      <c r="P58" s="184"/>
      <c r="Q58" s="184"/>
      <c r="R58" s="224"/>
      <c r="S58" s="217"/>
    </row>
    <row r="59" spans="1:19" x14ac:dyDescent="0.35">
      <c r="A59" s="214"/>
      <c r="B59" s="214"/>
      <c r="C59" s="222"/>
      <c r="D59" s="222"/>
      <c r="E59" s="214"/>
      <c r="F59" s="214"/>
      <c r="G59" s="222"/>
      <c r="H59" s="249"/>
      <c r="I59" s="223"/>
      <c r="J59" s="223"/>
      <c r="K59" s="223"/>
      <c r="L59" s="223"/>
      <c r="M59" s="223"/>
      <c r="N59" s="223"/>
      <c r="O59" s="214"/>
      <c r="P59" s="184"/>
      <c r="Q59" s="184"/>
      <c r="R59" s="224"/>
      <c r="S59" s="217"/>
    </row>
    <row r="60" spans="1:19" x14ac:dyDescent="0.35">
      <c r="A60" s="214"/>
      <c r="B60" s="214"/>
      <c r="C60" s="222"/>
      <c r="D60" s="222"/>
      <c r="E60" s="214"/>
      <c r="F60" s="214"/>
      <c r="G60" s="222"/>
      <c r="H60" s="249"/>
      <c r="I60" s="223"/>
      <c r="J60" s="223"/>
      <c r="K60" s="223"/>
      <c r="L60" s="223"/>
      <c r="M60" s="223"/>
      <c r="N60" s="223"/>
      <c r="O60" s="214"/>
      <c r="P60" s="184"/>
      <c r="Q60" s="184"/>
      <c r="R60" s="224"/>
      <c r="S60" s="217"/>
    </row>
    <row r="61" spans="1:19" x14ac:dyDescent="0.35">
      <c r="A61" s="214"/>
      <c r="B61" s="214"/>
      <c r="C61" s="222"/>
      <c r="D61" s="222"/>
      <c r="E61" s="214"/>
      <c r="F61" s="214"/>
      <c r="G61" s="222"/>
      <c r="H61" s="249"/>
      <c r="I61" s="223"/>
      <c r="J61" s="223"/>
      <c r="K61" s="223"/>
      <c r="L61" s="223"/>
      <c r="M61" s="223"/>
      <c r="N61" s="223"/>
      <c r="O61" s="214"/>
      <c r="P61" s="184"/>
      <c r="Q61" s="184"/>
      <c r="R61" s="224"/>
      <c r="S61" s="217"/>
    </row>
    <row r="62" spans="1:19" x14ac:dyDescent="0.35">
      <c r="A62" s="214"/>
      <c r="B62" s="214"/>
      <c r="C62" s="222"/>
      <c r="D62" s="222"/>
      <c r="E62" s="214"/>
      <c r="F62" s="214"/>
      <c r="G62" s="222"/>
      <c r="H62" s="249"/>
      <c r="I62" s="223"/>
      <c r="J62" s="223"/>
      <c r="K62" s="223"/>
      <c r="L62" s="223"/>
      <c r="M62" s="223"/>
      <c r="N62" s="223"/>
      <c r="O62" s="214"/>
      <c r="P62" s="184"/>
      <c r="Q62" s="184"/>
      <c r="R62" s="224"/>
      <c r="S62" s="217"/>
    </row>
    <row r="63" spans="1:19" x14ac:dyDescent="0.35">
      <c r="O63" s="214"/>
    </row>
    <row r="64" spans="1:19" x14ac:dyDescent="0.35">
      <c r="A64" s="145" t="s">
        <v>10</v>
      </c>
      <c r="C64" s="225">
        <f>Abrechnung!C80</f>
        <v>0</v>
      </c>
      <c r="D64" s="225"/>
      <c r="E64" s="225"/>
      <c r="F64" s="225"/>
      <c r="G64" s="225"/>
      <c r="H64" s="251"/>
      <c r="I64" s="225"/>
      <c r="J64" s="225"/>
      <c r="K64" s="225"/>
      <c r="L64" s="225"/>
      <c r="M64" s="225"/>
      <c r="N64" s="225"/>
      <c r="O64" s="225"/>
    </row>
    <row r="65" spans="3:3" x14ac:dyDescent="0.35">
      <c r="C65" s="145">
        <f>Abrechnung!C81</f>
        <v>0</v>
      </c>
    </row>
  </sheetData>
  <sheetProtection password="CA2D" sheet="1" objects="1" scenarios="1"/>
  <mergeCells count="1">
    <mergeCell ref="D1:E1"/>
  </mergeCells>
  <conditionalFormatting sqref="G5:N62">
    <cfRule type="expression" dxfId="2" priority="4" stopIfTrue="1">
      <formula>$B5=0</formula>
    </cfRule>
  </conditionalFormatting>
  <conditionalFormatting sqref="A2:N2 G4 A63:N66 O5:O62 G3:N3 A3:F62 M1">
    <cfRule type="cellIs" dxfId="1" priority="5" stopIfTrue="1" operator="equal">
      <formula>0</formula>
    </cfRule>
  </conditionalFormatting>
  <conditionalFormatting sqref="A1:B1">
    <cfRule type="cellIs" dxfId="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T58"/>
  <sheetViews>
    <sheetView workbookViewId="0">
      <selection activeCell="E10" sqref="E10"/>
    </sheetView>
  </sheetViews>
  <sheetFormatPr baseColWidth="10" defaultColWidth="11.46484375" defaultRowHeight="12.75" x14ac:dyDescent="0.35"/>
  <cols>
    <col min="1" max="1" width="21.6640625" style="25" customWidth="1"/>
    <col min="2" max="2" width="11.46484375" style="25"/>
    <col min="3" max="3" width="19.86328125" style="25" customWidth="1"/>
    <col min="4" max="9" width="11.46484375" style="25"/>
    <col min="10" max="10" width="21.33203125" style="25" bestFit="1" customWidth="1"/>
    <col min="11" max="11" width="11.46484375" style="25"/>
    <col min="12" max="15" width="11.46484375" style="122"/>
    <col min="16" max="16384" width="11.46484375" style="25"/>
  </cols>
  <sheetData>
    <row r="1" spans="1:20" s="11" customFormat="1" ht="17.649999999999999" x14ac:dyDescent="0.5">
      <c r="A1" s="26" t="s">
        <v>11</v>
      </c>
      <c r="J1" s="54"/>
      <c r="K1" s="54"/>
      <c r="L1" s="137" t="s">
        <v>178</v>
      </c>
      <c r="M1" s="137"/>
      <c r="N1" s="137"/>
      <c r="O1" s="137"/>
      <c r="P1" s="54"/>
      <c r="Q1" s="54"/>
      <c r="R1" s="54"/>
      <c r="S1" s="54"/>
      <c r="T1" s="54"/>
    </row>
    <row r="2" spans="1:20" x14ac:dyDescent="0.35">
      <c r="E2" s="377" t="s">
        <v>173</v>
      </c>
      <c r="F2" s="377"/>
      <c r="G2" s="377"/>
      <c r="H2" s="377"/>
      <c r="I2" s="377"/>
      <c r="J2" s="54"/>
      <c r="K2" s="54"/>
      <c r="L2" s="138" t="s">
        <v>8</v>
      </c>
      <c r="M2" s="138" t="s">
        <v>26</v>
      </c>
      <c r="N2" s="138" t="s">
        <v>180</v>
      </c>
      <c r="O2" s="138" t="s">
        <v>179</v>
      </c>
      <c r="P2" s="54"/>
      <c r="Q2" s="54"/>
      <c r="R2" s="54"/>
      <c r="S2" s="54"/>
      <c r="T2" s="54"/>
    </row>
    <row r="3" spans="1:20" s="11" customFormat="1" ht="13.15" x14ac:dyDescent="0.4">
      <c r="A3" s="15" t="s">
        <v>17</v>
      </c>
      <c r="B3" s="116">
        <v>1</v>
      </c>
      <c r="C3" s="100" t="s">
        <v>8</v>
      </c>
      <c r="D3" s="119" t="s">
        <v>146</v>
      </c>
      <c r="E3" s="121" t="s">
        <v>185</v>
      </c>
      <c r="F3" s="121" t="s">
        <v>186</v>
      </c>
      <c r="G3" s="119" t="s">
        <v>174</v>
      </c>
      <c r="H3" s="119" t="s">
        <v>175</v>
      </c>
      <c r="I3" s="119" t="s">
        <v>176</v>
      </c>
      <c r="J3" s="54"/>
      <c r="K3" s="54"/>
      <c r="L3" s="138">
        <f>B3</f>
        <v>1</v>
      </c>
      <c r="M3" s="138" t="str">
        <f>$E$3</f>
        <v>U17</v>
      </c>
      <c r="N3" s="138" t="str">
        <f>L3&amp;M3</f>
        <v>1U17</v>
      </c>
      <c r="O3" s="138">
        <f t="shared" ref="O3:O9" si="0">IF(L3=1,101,E3)</f>
        <v>101</v>
      </c>
      <c r="P3" s="54"/>
      <c r="Q3" s="54"/>
      <c r="R3" s="54"/>
      <c r="S3" s="54"/>
      <c r="T3" s="54"/>
    </row>
    <row r="4" spans="1:20" x14ac:dyDescent="0.35">
      <c r="A4" s="23" t="str">
        <f t="shared" ref="A4:A9" si="1">D4 &amp; " - " &amp; C4</f>
        <v>G300 - Stgw90</v>
      </c>
      <c r="B4" s="116">
        <v>2</v>
      </c>
      <c r="C4" s="23" t="s">
        <v>12</v>
      </c>
      <c r="D4" s="119" t="s">
        <v>149</v>
      </c>
      <c r="E4" s="120">
        <v>80</v>
      </c>
      <c r="F4" s="120">
        <v>81</v>
      </c>
      <c r="G4" s="121">
        <v>85</v>
      </c>
      <c r="H4" s="121">
        <v>83</v>
      </c>
      <c r="I4" s="121">
        <v>82</v>
      </c>
      <c r="J4" s="54"/>
      <c r="K4" s="54"/>
      <c r="L4" s="138">
        <f t="shared" ref="L4:L9" si="2">B4</f>
        <v>2</v>
      </c>
      <c r="M4" s="138" t="str">
        <f t="shared" ref="M4:M9" si="3">$E$3</f>
        <v>U17</v>
      </c>
      <c r="N4" s="138" t="str">
        <f t="shared" ref="N4:N37" si="4">L4&amp;M4</f>
        <v>2U17</v>
      </c>
      <c r="O4" s="138">
        <f t="shared" si="0"/>
        <v>80</v>
      </c>
      <c r="P4" s="54"/>
      <c r="Q4" s="54"/>
      <c r="R4" s="54"/>
      <c r="S4" s="54"/>
      <c r="T4" s="54"/>
    </row>
    <row r="5" spans="1:20" x14ac:dyDescent="0.35">
      <c r="A5" s="23" t="str">
        <f t="shared" si="1"/>
        <v>G300 - Kar</v>
      </c>
      <c r="B5" s="116">
        <v>3</v>
      </c>
      <c r="C5" s="23" t="s">
        <v>24</v>
      </c>
      <c r="D5" s="119" t="s">
        <v>149</v>
      </c>
      <c r="E5" s="120">
        <v>80</v>
      </c>
      <c r="F5" s="120">
        <v>81</v>
      </c>
      <c r="G5" s="121">
        <v>85</v>
      </c>
      <c r="H5" s="121">
        <v>83</v>
      </c>
      <c r="I5" s="121">
        <v>82</v>
      </c>
      <c r="J5" s="54"/>
      <c r="K5" s="54"/>
      <c r="L5" s="138">
        <f t="shared" si="2"/>
        <v>3</v>
      </c>
      <c r="M5" s="138" t="str">
        <f t="shared" si="3"/>
        <v>U17</v>
      </c>
      <c r="N5" s="138" t="str">
        <f t="shared" si="4"/>
        <v>3U17</v>
      </c>
      <c r="O5" s="138">
        <f t="shared" si="0"/>
        <v>80</v>
      </c>
      <c r="P5" s="54"/>
      <c r="Q5" s="54"/>
      <c r="R5" s="54"/>
      <c r="S5" s="54"/>
      <c r="T5" s="54"/>
    </row>
    <row r="6" spans="1:20" x14ac:dyDescent="0.35">
      <c r="A6" s="23" t="str">
        <f t="shared" si="1"/>
        <v>G300 - Stgw57/02</v>
      </c>
      <c r="B6" s="117">
        <v>4</v>
      </c>
      <c r="C6" s="52" t="s">
        <v>66</v>
      </c>
      <c r="D6" s="119" t="s">
        <v>149</v>
      </c>
      <c r="E6" s="120">
        <v>79</v>
      </c>
      <c r="F6" s="120">
        <v>80</v>
      </c>
      <c r="G6" s="121">
        <v>82</v>
      </c>
      <c r="H6" s="121">
        <v>80</v>
      </c>
      <c r="I6" s="121">
        <v>79</v>
      </c>
      <c r="J6" s="54"/>
      <c r="K6" s="54"/>
      <c r="L6" s="138">
        <f t="shared" si="2"/>
        <v>4</v>
      </c>
      <c r="M6" s="138" t="str">
        <f t="shared" si="3"/>
        <v>U17</v>
      </c>
      <c r="N6" s="138" t="str">
        <f t="shared" si="4"/>
        <v>4U17</v>
      </c>
      <c r="O6" s="138">
        <f t="shared" si="0"/>
        <v>79</v>
      </c>
      <c r="P6" s="54"/>
      <c r="Q6" s="54"/>
      <c r="R6" s="54"/>
      <c r="S6" s="54"/>
      <c r="T6" s="54"/>
    </row>
    <row r="7" spans="1:20" x14ac:dyDescent="0.35">
      <c r="A7" s="23" t="str">
        <f t="shared" si="1"/>
        <v>G300 - Stgw57/03</v>
      </c>
      <c r="B7" s="118">
        <v>5</v>
      </c>
      <c r="C7" s="52" t="s">
        <v>67</v>
      </c>
      <c r="D7" s="119" t="s">
        <v>149</v>
      </c>
      <c r="E7" s="120">
        <v>83</v>
      </c>
      <c r="F7" s="120">
        <v>84</v>
      </c>
      <c r="G7" s="121">
        <v>87</v>
      </c>
      <c r="H7" s="121">
        <v>84</v>
      </c>
      <c r="I7" s="121">
        <v>83</v>
      </c>
      <c r="J7" s="54"/>
      <c r="K7" s="54"/>
      <c r="L7" s="138">
        <f t="shared" si="2"/>
        <v>5</v>
      </c>
      <c r="M7" s="138" t="str">
        <f t="shared" si="3"/>
        <v>U17</v>
      </c>
      <c r="N7" s="138" t="str">
        <f t="shared" si="4"/>
        <v>5U17</v>
      </c>
      <c r="O7" s="138">
        <f t="shared" si="0"/>
        <v>83</v>
      </c>
      <c r="P7" s="54"/>
      <c r="Q7" s="54"/>
      <c r="R7" s="54"/>
      <c r="S7" s="54"/>
      <c r="T7" s="54"/>
    </row>
    <row r="8" spans="1:20" x14ac:dyDescent="0.35">
      <c r="A8" s="23" t="str">
        <f t="shared" si="1"/>
        <v>G300 - Stagw</v>
      </c>
      <c r="B8" s="118">
        <v>6</v>
      </c>
      <c r="C8" s="23" t="s">
        <v>13</v>
      </c>
      <c r="D8" s="119" t="s">
        <v>149</v>
      </c>
      <c r="E8" s="121">
        <v>86</v>
      </c>
      <c r="F8" s="121">
        <v>87</v>
      </c>
      <c r="G8" s="121">
        <v>90</v>
      </c>
      <c r="H8" s="121">
        <v>89</v>
      </c>
      <c r="I8" s="121">
        <v>88</v>
      </c>
      <c r="J8" s="54"/>
      <c r="K8" s="54"/>
      <c r="L8" s="138">
        <f t="shared" si="2"/>
        <v>6</v>
      </c>
      <c r="M8" s="138" t="str">
        <f t="shared" si="3"/>
        <v>U17</v>
      </c>
      <c r="N8" s="138" t="str">
        <f t="shared" si="4"/>
        <v>6U17</v>
      </c>
      <c r="O8" s="138">
        <f t="shared" si="0"/>
        <v>86</v>
      </c>
      <c r="P8" s="54"/>
      <c r="Q8" s="54"/>
      <c r="R8" s="54"/>
      <c r="S8" s="54"/>
      <c r="T8" s="54"/>
    </row>
    <row r="9" spans="1:20" x14ac:dyDescent="0.35">
      <c r="A9" s="23" t="str">
        <f t="shared" si="1"/>
        <v>G300 - FW</v>
      </c>
      <c r="B9" s="118">
        <v>7</v>
      </c>
      <c r="C9" s="23" t="s">
        <v>14</v>
      </c>
      <c r="D9" s="119" t="s">
        <v>149</v>
      </c>
      <c r="E9" s="121">
        <v>86</v>
      </c>
      <c r="F9" s="121">
        <v>87</v>
      </c>
      <c r="G9" s="121">
        <v>91</v>
      </c>
      <c r="H9" s="121">
        <v>89</v>
      </c>
      <c r="I9" s="121">
        <v>88</v>
      </c>
      <c r="J9" s="54"/>
      <c r="K9" s="54"/>
      <c r="L9" s="138">
        <f t="shared" si="2"/>
        <v>7</v>
      </c>
      <c r="M9" s="138" t="str">
        <f t="shared" si="3"/>
        <v>U17</v>
      </c>
      <c r="N9" s="138" t="str">
        <f t="shared" si="4"/>
        <v>7U17</v>
      </c>
      <c r="O9" s="138">
        <f t="shared" si="0"/>
        <v>86</v>
      </c>
      <c r="P9" s="54"/>
      <c r="Q9" s="54"/>
      <c r="R9" s="54"/>
      <c r="S9" s="54"/>
      <c r="T9" s="54"/>
    </row>
    <row r="10" spans="1:20" x14ac:dyDescent="0.35">
      <c r="A10" s="23"/>
      <c r="B10" s="108"/>
      <c r="C10" s="23"/>
      <c r="D10" s="51"/>
      <c r="J10" s="54"/>
      <c r="K10" s="54"/>
      <c r="L10" s="138">
        <f>B3</f>
        <v>1</v>
      </c>
      <c r="M10" s="138" t="str">
        <f>$F$3</f>
        <v>U21</v>
      </c>
      <c r="N10" s="138" t="str">
        <f t="shared" si="4"/>
        <v>1U21</v>
      </c>
      <c r="O10" s="138">
        <f t="shared" ref="O10:O16" si="5">IF(L10=1,101,F3)</f>
        <v>101</v>
      </c>
      <c r="P10" s="54"/>
      <c r="Q10" s="54"/>
      <c r="R10" s="54"/>
      <c r="S10" s="54"/>
      <c r="T10" s="54"/>
    </row>
    <row r="11" spans="1:20" x14ac:dyDescent="0.35">
      <c r="A11" s="23"/>
      <c r="B11" s="108"/>
      <c r="C11" s="23"/>
      <c r="D11" s="51"/>
      <c r="J11" s="54"/>
      <c r="K11" s="54"/>
      <c r="L11" s="138">
        <f t="shared" ref="L11:L16" si="6">B4</f>
        <v>2</v>
      </c>
      <c r="M11" s="138" t="str">
        <f t="shared" ref="M11:M16" si="7">$F$3</f>
        <v>U21</v>
      </c>
      <c r="N11" s="138" t="str">
        <f t="shared" si="4"/>
        <v>2U21</v>
      </c>
      <c r="O11" s="138">
        <f t="shared" si="5"/>
        <v>81</v>
      </c>
      <c r="P11" s="54"/>
      <c r="Q11" s="54"/>
      <c r="R11" s="54"/>
      <c r="S11" s="54"/>
      <c r="T11" s="54"/>
    </row>
    <row r="12" spans="1:20" x14ac:dyDescent="0.35">
      <c r="A12" s="23"/>
      <c r="B12" s="108"/>
      <c r="C12" s="23"/>
      <c r="D12" s="51"/>
      <c r="J12" s="54"/>
      <c r="K12" s="54"/>
      <c r="L12" s="138">
        <f t="shared" si="6"/>
        <v>3</v>
      </c>
      <c r="M12" s="138" t="str">
        <f t="shared" si="7"/>
        <v>U21</v>
      </c>
      <c r="N12" s="138" t="str">
        <f t="shared" si="4"/>
        <v>3U21</v>
      </c>
      <c r="O12" s="138">
        <f t="shared" si="5"/>
        <v>81</v>
      </c>
      <c r="P12" s="54"/>
      <c r="Q12" s="54"/>
      <c r="R12" s="54"/>
      <c r="S12" s="54"/>
      <c r="T12" s="54"/>
    </row>
    <row r="13" spans="1:20" x14ac:dyDescent="0.35">
      <c r="A13" s="23"/>
      <c r="B13" s="108"/>
      <c r="C13" s="23"/>
      <c r="D13" s="51"/>
      <c r="J13" s="54"/>
      <c r="K13" s="54"/>
      <c r="L13" s="138">
        <f t="shared" si="6"/>
        <v>4</v>
      </c>
      <c r="M13" s="138" t="str">
        <f t="shared" si="7"/>
        <v>U21</v>
      </c>
      <c r="N13" s="138" t="str">
        <f t="shared" si="4"/>
        <v>4U21</v>
      </c>
      <c r="O13" s="138">
        <f t="shared" si="5"/>
        <v>80</v>
      </c>
      <c r="P13" s="54"/>
      <c r="Q13" s="54"/>
      <c r="R13" s="54"/>
      <c r="S13" s="54"/>
      <c r="T13" s="54"/>
    </row>
    <row r="14" spans="1:20" x14ac:dyDescent="0.35">
      <c r="A14" s="23"/>
      <c r="B14" s="108"/>
      <c r="C14" s="23"/>
      <c r="D14" s="51"/>
      <c r="J14" s="54"/>
      <c r="K14" s="54"/>
      <c r="L14" s="138">
        <f t="shared" si="6"/>
        <v>5</v>
      </c>
      <c r="M14" s="138" t="str">
        <f t="shared" si="7"/>
        <v>U21</v>
      </c>
      <c r="N14" s="138" t="str">
        <f t="shared" si="4"/>
        <v>5U21</v>
      </c>
      <c r="O14" s="138">
        <f t="shared" si="5"/>
        <v>84</v>
      </c>
      <c r="P14" s="54"/>
      <c r="Q14" s="54"/>
      <c r="R14" s="54"/>
      <c r="S14" s="54"/>
      <c r="T14" s="54"/>
    </row>
    <row r="15" spans="1:20" x14ac:dyDescent="0.35">
      <c r="A15" s="23"/>
      <c r="B15" s="108"/>
      <c r="C15" s="23"/>
      <c r="D15" s="51"/>
      <c r="J15" s="54"/>
      <c r="K15" s="54"/>
      <c r="L15" s="138">
        <f t="shared" si="6"/>
        <v>6</v>
      </c>
      <c r="M15" s="138" t="str">
        <f t="shared" si="7"/>
        <v>U21</v>
      </c>
      <c r="N15" s="138" t="str">
        <f t="shared" si="4"/>
        <v>6U21</v>
      </c>
      <c r="O15" s="138">
        <f t="shared" si="5"/>
        <v>87</v>
      </c>
      <c r="P15" s="54"/>
      <c r="Q15" s="54"/>
      <c r="R15" s="54"/>
      <c r="S15" s="54"/>
      <c r="T15" s="54"/>
    </row>
    <row r="16" spans="1:20" x14ac:dyDescent="0.35">
      <c r="A16" s="23"/>
      <c r="B16" s="108"/>
      <c r="C16" s="23"/>
      <c r="D16" s="51"/>
      <c r="J16" s="54"/>
      <c r="K16" s="54"/>
      <c r="L16" s="138">
        <f t="shared" si="6"/>
        <v>7</v>
      </c>
      <c r="M16" s="138" t="str">
        <f t="shared" si="7"/>
        <v>U21</v>
      </c>
      <c r="N16" s="138" t="str">
        <f t="shared" si="4"/>
        <v>7U21</v>
      </c>
      <c r="O16" s="138">
        <f t="shared" si="5"/>
        <v>87</v>
      </c>
      <c r="P16" s="54"/>
      <c r="Q16" s="54"/>
      <c r="R16" s="54"/>
      <c r="S16" s="54"/>
      <c r="T16" s="54"/>
    </row>
    <row r="17" spans="1:20" x14ac:dyDescent="0.35">
      <c r="A17" s="23"/>
      <c r="B17" s="108"/>
      <c r="C17" s="23"/>
      <c r="D17" s="51"/>
      <c r="J17" s="54"/>
      <c r="K17" s="54"/>
      <c r="L17" s="138">
        <f>B3</f>
        <v>1</v>
      </c>
      <c r="M17" s="138" t="str">
        <f>$G$3</f>
        <v>E/S</v>
      </c>
      <c r="N17" s="138" t="str">
        <f t="shared" si="4"/>
        <v>1E/S</v>
      </c>
      <c r="O17" s="138">
        <f t="shared" ref="O17:O23" si="8">IF(L17=1,101,G3)</f>
        <v>101</v>
      </c>
      <c r="P17" s="54"/>
      <c r="Q17" s="54"/>
      <c r="R17" s="54"/>
      <c r="S17" s="54"/>
      <c r="T17" s="54"/>
    </row>
    <row r="18" spans="1:20" x14ac:dyDescent="0.35">
      <c r="A18" s="23"/>
      <c r="B18" s="28"/>
      <c r="C18" s="28"/>
      <c r="J18" s="54"/>
      <c r="K18" s="54"/>
      <c r="L18" s="138">
        <f t="shared" ref="L18:L23" si="9">B4</f>
        <v>2</v>
      </c>
      <c r="M18" s="138" t="str">
        <f t="shared" ref="M18:M23" si="10">$G$3</f>
        <v>E/S</v>
      </c>
      <c r="N18" s="138" t="str">
        <f t="shared" si="4"/>
        <v>2E/S</v>
      </c>
      <c r="O18" s="138">
        <f t="shared" si="8"/>
        <v>85</v>
      </c>
      <c r="P18" s="54"/>
      <c r="Q18" s="54"/>
      <c r="R18" s="54"/>
      <c r="S18" s="54"/>
      <c r="T18" s="54"/>
    </row>
    <row r="19" spans="1:20" x14ac:dyDescent="0.35">
      <c r="A19" s="23"/>
      <c r="B19" s="28"/>
      <c r="C19" s="28"/>
      <c r="J19" s="54"/>
      <c r="K19" s="54"/>
      <c r="L19" s="138">
        <f t="shared" si="9"/>
        <v>3</v>
      </c>
      <c r="M19" s="138" t="str">
        <f t="shared" si="10"/>
        <v>E/S</v>
      </c>
      <c r="N19" s="138" t="str">
        <f t="shared" si="4"/>
        <v>3E/S</v>
      </c>
      <c r="O19" s="138">
        <f t="shared" si="8"/>
        <v>85</v>
      </c>
      <c r="P19" s="54"/>
      <c r="Q19" s="54"/>
      <c r="R19" s="54"/>
      <c r="S19" s="54"/>
      <c r="T19" s="54"/>
    </row>
    <row r="20" spans="1:20" x14ac:dyDescent="0.35">
      <c r="A20" s="23"/>
      <c r="B20" s="28"/>
      <c r="C20" s="28"/>
      <c r="J20" s="54"/>
      <c r="K20" s="54"/>
      <c r="L20" s="138">
        <f t="shared" si="9"/>
        <v>4</v>
      </c>
      <c r="M20" s="138" t="str">
        <f t="shared" si="10"/>
        <v>E/S</v>
      </c>
      <c r="N20" s="138" t="str">
        <f t="shared" si="4"/>
        <v>4E/S</v>
      </c>
      <c r="O20" s="138">
        <f t="shared" si="8"/>
        <v>82</v>
      </c>
      <c r="P20" s="54"/>
      <c r="Q20" s="54"/>
      <c r="R20" s="54"/>
      <c r="S20" s="54"/>
      <c r="T20" s="54"/>
    </row>
    <row r="21" spans="1:20" x14ac:dyDescent="0.35">
      <c r="A21" s="23"/>
      <c r="B21" s="28"/>
      <c r="C21" s="28"/>
      <c r="J21" s="54"/>
      <c r="K21" s="54"/>
      <c r="L21" s="138">
        <f t="shared" si="9"/>
        <v>5</v>
      </c>
      <c r="M21" s="138" t="str">
        <f t="shared" si="10"/>
        <v>E/S</v>
      </c>
      <c r="N21" s="138" t="str">
        <f t="shared" si="4"/>
        <v>5E/S</v>
      </c>
      <c r="O21" s="138">
        <f t="shared" si="8"/>
        <v>87</v>
      </c>
      <c r="P21" s="54"/>
      <c r="Q21" s="54"/>
      <c r="R21" s="54"/>
      <c r="S21" s="54"/>
      <c r="T21" s="54"/>
    </row>
    <row r="22" spans="1:20" x14ac:dyDescent="0.35">
      <c r="A22" s="23"/>
      <c r="B22" s="28"/>
      <c r="C22" s="28"/>
      <c r="J22" s="54"/>
      <c r="K22" s="54"/>
      <c r="L22" s="138">
        <f t="shared" si="9"/>
        <v>6</v>
      </c>
      <c r="M22" s="138" t="str">
        <f t="shared" si="10"/>
        <v>E/S</v>
      </c>
      <c r="N22" s="138" t="str">
        <f t="shared" si="4"/>
        <v>6E/S</v>
      </c>
      <c r="O22" s="138">
        <f t="shared" si="8"/>
        <v>90</v>
      </c>
      <c r="P22" s="54"/>
      <c r="Q22" s="54"/>
      <c r="R22" s="54"/>
      <c r="S22" s="54"/>
      <c r="T22" s="54"/>
    </row>
    <row r="23" spans="1:20" x14ac:dyDescent="0.35">
      <c r="A23" s="23"/>
      <c r="B23" s="28"/>
      <c r="C23" s="28"/>
      <c r="J23" s="54"/>
      <c r="K23" s="54"/>
      <c r="L23" s="138">
        <f t="shared" si="9"/>
        <v>7</v>
      </c>
      <c r="M23" s="138" t="str">
        <f t="shared" si="10"/>
        <v>E/S</v>
      </c>
      <c r="N23" s="138" t="str">
        <f t="shared" si="4"/>
        <v>7E/S</v>
      </c>
      <c r="O23" s="138">
        <f t="shared" si="8"/>
        <v>91</v>
      </c>
      <c r="P23" s="54"/>
      <c r="Q23" s="54"/>
      <c r="R23" s="54"/>
      <c r="S23" s="54"/>
      <c r="T23" s="54"/>
    </row>
    <row r="24" spans="1:20" x14ac:dyDescent="0.35">
      <c r="A24" s="23"/>
      <c r="B24" s="28"/>
      <c r="C24" s="28"/>
      <c r="J24" s="54"/>
      <c r="K24" s="54"/>
      <c r="L24" s="138">
        <f>B3</f>
        <v>1</v>
      </c>
      <c r="M24" s="138" t="str">
        <f>$H$3</f>
        <v>V</v>
      </c>
      <c r="N24" s="138" t="str">
        <f t="shared" si="4"/>
        <v>1V</v>
      </c>
      <c r="O24" s="138">
        <f t="shared" ref="O24:O30" si="11">IF(L24=1,101,H3)</f>
        <v>101</v>
      </c>
      <c r="P24" s="54"/>
      <c r="Q24" s="54"/>
      <c r="R24" s="54"/>
      <c r="S24" s="54"/>
      <c r="T24" s="54"/>
    </row>
    <row r="25" spans="1:20" x14ac:dyDescent="0.35">
      <c r="A25" s="23"/>
      <c r="B25" s="28"/>
      <c r="C25" s="28"/>
      <c r="J25" s="54"/>
      <c r="K25" s="54"/>
      <c r="L25" s="138">
        <f t="shared" ref="L25:L30" si="12">B4</f>
        <v>2</v>
      </c>
      <c r="M25" s="138" t="str">
        <f t="shared" ref="M25:M30" si="13">$H$3</f>
        <v>V</v>
      </c>
      <c r="N25" s="138" t="str">
        <f t="shared" si="4"/>
        <v>2V</v>
      </c>
      <c r="O25" s="138">
        <f t="shared" si="11"/>
        <v>83</v>
      </c>
      <c r="P25" s="54"/>
      <c r="Q25" s="54"/>
      <c r="R25" s="54"/>
      <c r="S25" s="54"/>
      <c r="T25" s="54"/>
    </row>
    <row r="26" spans="1:20" x14ac:dyDescent="0.35">
      <c r="B26" s="121" t="s">
        <v>182</v>
      </c>
      <c r="C26" s="121" t="s">
        <v>181</v>
      </c>
      <c r="D26" s="13" t="s">
        <v>183</v>
      </c>
      <c r="J26" s="54"/>
      <c r="K26" s="138" t="s">
        <v>182</v>
      </c>
      <c r="L26" s="138">
        <f t="shared" si="12"/>
        <v>3</v>
      </c>
      <c r="M26" s="138" t="str">
        <f t="shared" si="13"/>
        <v>V</v>
      </c>
      <c r="N26" s="138" t="str">
        <f t="shared" si="4"/>
        <v>3V</v>
      </c>
      <c r="O26" s="138">
        <f t="shared" si="11"/>
        <v>83</v>
      </c>
      <c r="P26" s="54"/>
      <c r="Q26" s="54"/>
      <c r="R26" s="54"/>
      <c r="S26" s="54"/>
      <c r="T26" s="54"/>
    </row>
    <row r="27" spans="1:20" ht="13.15" x14ac:dyDescent="0.4">
      <c r="A27" s="27" t="s">
        <v>82</v>
      </c>
      <c r="B27" s="120">
        <v>1</v>
      </c>
      <c r="C27" s="120">
        <v>0</v>
      </c>
      <c r="J27" s="53" t="s">
        <v>82</v>
      </c>
      <c r="K27" s="138">
        <v>1</v>
      </c>
      <c r="L27" s="138">
        <f t="shared" si="12"/>
        <v>4</v>
      </c>
      <c r="M27" s="138" t="str">
        <f t="shared" si="13"/>
        <v>V</v>
      </c>
      <c r="N27" s="138" t="str">
        <f t="shared" si="4"/>
        <v>4V</v>
      </c>
      <c r="O27" s="138">
        <f t="shared" si="11"/>
        <v>80</v>
      </c>
      <c r="P27" s="54"/>
      <c r="Q27" s="54"/>
      <c r="R27" s="54"/>
      <c r="S27" s="54"/>
      <c r="T27" s="54"/>
    </row>
    <row r="28" spans="1:20" x14ac:dyDescent="0.35">
      <c r="A28" s="52" t="s">
        <v>83</v>
      </c>
      <c r="B28" s="120">
        <v>2</v>
      </c>
      <c r="C28" s="120">
        <v>1</v>
      </c>
      <c r="J28" s="139" t="s">
        <v>68</v>
      </c>
      <c r="K28" s="138">
        <v>2</v>
      </c>
      <c r="L28" s="138">
        <f t="shared" si="12"/>
        <v>5</v>
      </c>
      <c r="M28" s="138" t="str">
        <f t="shared" si="13"/>
        <v>V</v>
      </c>
      <c r="N28" s="138" t="str">
        <f t="shared" si="4"/>
        <v>5V</v>
      </c>
      <c r="O28" s="138">
        <f t="shared" si="11"/>
        <v>84</v>
      </c>
      <c r="P28" s="54"/>
      <c r="Q28" s="54"/>
      <c r="R28" s="54"/>
      <c r="S28" s="54"/>
      <c r="T28" s="54"/>
    </row>
    <row r="29" spans="1:20" x14ac:dyDescent="0.35">
      <c r="A29" s="52" t="s">
        <v>84</v>
      </c>
      <c r="B29" s="120">
        <v>3</v>
      </c>
      <c r="C29" s="120">
        <v>3</v>
      </c>
      <c r="J29" s="139" t="s">
        <v>69</v>
      </c>
      <c r="K29" s="138">
        <v>3</v>
      </c>
      <c r="L29" s="138">
        <f t="shared" si="12"/>
        <v>6</v>
      </c>
      <c r="M29" s="138" t="str">
        <f t="shared" si="13"/>
        <v>V</v>
      </c>
      <c r="N29" s="138" t="str">
        <f t="shared" si="4"/>
        <v>6V</v>
      </c>
      <c r="O29" s="138">
        <f t="shared" si="11"/>
        <v>89</v>
      </c>
      <c r="P29" s="54"/>
      <c r="Q29" s="54"/>
      <c r="R29" s="54"/>
      <c r="S29" s="54"/>
      <c r="T29" s="54"/>
    </row>
    <row r="30" spans="1:20" x14ac:dyDescent="0.35">
      <c r="A30" s="52" t="s">
        <v>85</v>
      </c>
      <c r="B30" s="120">
        <v>4</v>
      </c>
      <c r="C30" s="121">
        <v>5</v>
      </c>
      <c r="J30" s="54"/>
      <c r="K30" s="54"/>
      <c r="L30" s="138">
        <f t="shared" si="12"/>
        <v>7</v>
      </c>
      <c r="M30" s="138" t="str">
        <f t="shared" si="13"/>
        <v>V</v>
      </c>
      <c r="N30" s="138" t="str">
        <f t="shared" si="4"/>
        <v>7V</v>
      </c>
      <c r="O30" s="138">
        <f t="shared" si="11"/>
        <v>89</v>
      </c>
      <c r="P30" s="54"/>
      <c r="Q30" s="54"/>
      <c r="R30" s="54"/>
      <c r="S30" s="54"/>
      <c r="T30" s="54"/>
    </row>
    <row r="31" spans="1:20" x14ac:dyDescent="0.35">
      <c r="A31" s="52" t="s">
        <v>87</v>
      </c>
      <c r="B31" s="120">
        <v>5</v>
      </c>
      <c r="C31" s="121">
        <v>1</v>
      </c>
      <c r="J31" s="54"/>
      <c r="K31" s="54"/>
      <c r="L31" s="138">
        <f>B3</f>
        <v>1</v>
      </c>
      <c r="M31" s="138" t="str">
        <f>$I$3</f>
        <v>SV</v>
      </c>
      <c r="N31" s="138" t="str">
        <f t="shared" si="4"/>
        <v>1SV</v>
      </c>
      <c r="O31" s="138">
        <f>IF(L31=1,101,I3)</f>
        <v>101</v>
      </c>
      <c r="P31" s="54"/>
      <c r="Q31" s="54"/>
      <c r="R31" s="54"/>
      <c r="S31" s="54"/>
      <c r="T31" s="54"/>
    </row>
    <row r="32" spans="1:20" x14ac:dyDescent="0.35">
      <c r="A32" s="52" t="s">
        <v>86</v>
      </c>
      <c r="B32" s="120">
        <v>6</v>
      </c>
      <c r="C32" s="121">
        <v>3</v>
      </c>
      <c r="J32" s="54"/>
      <c r="K32" s="54"/>
      <c r="L32" s="138">
        <f t="shared" ref="L32:L37" si="14">B4</f>
        <v>2</v>
      </c>
      <c r="M32" s="138" t="str">
        <f t="shared" ref="M32:M37" si="15">$I$3</f>
        <v>SV</v>
      </c>
      <c r="N32" s="138" t="str">
        <f t="shared" si="4"/>
        <v>2SV</v>
      </c>
      <c r="O32" s="138">
        <f t="shared" ref="O32:O37" si="16">IF(L32=1,101,I4)</f>
        <v>82</v>
      </c>
      <c r="P32" s="54"/>
      <c r="Q32" s="54"/>
      <c r="R32" s="54"/>
      <c r="S32" s="54"/>
      <c r="T32" s="54"/>
    </row>
    <row r="33" spans="1:20" x14ac:dyDescent="0.35">
      <c r="J33" s="54"/>
      <c r="K33" s="54"/>
      <c r="L33" s="138">
        <f t="shared" si="14"/>
        <v>3</v>
      </c>
      <c r="M33" s="138" t="str">
        <f t="shared" si="15"/>
        <v>SV</v>
      </c>
      <c r="N33" s="138" t="str">
        <f t="shared" si="4"/>
        <v>3SV</v>
      </c>
      <c r="O33" s="138">
        <f t="shared" si="16"/>
        <v>82</v>
      </c>
      <c r="P33" s="54"/>
      <c r="Q33" s="54"/>
      <c r="R33" s="54"/>
      <c r="S33" s="54"/>
      <c r="T33" s="54"/>
    </row>
    <row r="34" spans="1:20" x14ac:dyDescent="0.35">
      <c r="J34" s="54"/>
      <c r="K34" s="54"/>
      <c r="L34" s="138">
        <f t="shared" si="14"/>
        <v>4</v>
      </c>
      <c r="M34" s="138" t="str">
        <f t="shared" si="15"/>
        <v>SV</v>
      </c>
      <c r="N34" s="138" t="str">
        <f t="shared" si="4"/>
        <v>4SV</v>
      </c>
      <c r="O34" s="138">
        <f t="shared" si="16"/>
        <v>79</v>
      </c>
      <c r="P34" s="54"/>
      <c r="Q34" s="54"/>
      <c r="R34" s="54"/>
      <c r="S34" s="54"/>
      <c r="T34" s="54"/>
    </row>
    <row r="35" spans="1:20" x14ac:dyDescent="0.35">
      <c r="J35" s="54"/>
      <c r="K35" s="54"/>
      <c r="L35" s="138">
        <f t="shared" si="14"/>
        <v>5</v>
      </c>
      <c r="M35" s="138" t="str">
        <f t="shared" si="15"/>
        <v>SV</v>
      </c>
      <c r="N35" s="138" t="str">
        <f t="shared" si="4"/>
        <v>5SV</v>
      </c>
      <c r="O35" s="138">
        <f t="shared" si="16"/>
        <v>83</v>
      </c>
      <c r="P35" s="54"/>
      <c r="Q35" s="54"/>
      <c r="R35" s="54"/>
      <c r="S35" s="54"/>
      <c r="T35" s="54"/>
    </row>
    <row r="36" spans="1:20" x14ac:dyDescent="0.35">
      <c r="J36" s="54"/>
      <c r="K36" s="54"/>
      <c r="L36" s="138">
        <f t="shared" si="14"/>
        <v>6</v>
      </c>
      <c r="M36" s="138" t="str">
        <f t="shared" si="15"/>
        <v>SV</v>
      </c>
      <c r="N36" s="138" t="str">
        <f t="shared" si="4"/>
        <v>6SV</v>
      </c>
      <c r="O36" s="138">
        <f t="shared" si="16"/>
        <v>88</v>
      </c>
      <c r="P36" s="54"/>
      <c r="Q36" s="54"/>
      <c r="R36" s="54"/>
      <c r="S36" s="54"/>
      <c r="T36" s="54"/>
    </row>
    <row r="37" spans="1:20" ht="17.649999999999999" x14ac:dyDescent="0.5">
      <c r="A37" s="26" t="s">
        <v>15</v>
      </c>
      <c r="J37" s="54"/>
      <c r="K37" s="54"/>
      <c r="L37" s="138">
        <f t="shared" si="14"/>
        <v>7</v>
      </c>
      <c r="M37" s="138" t="str">
        <f t="shared" si="15"/>
        <v>SV</v>
      </c>
      <c r="N37" s="138" t="str">
        <f t="shared" si="4"/>
        <v>7SV</v>
      </c>
      <c r="O37" s="138">
        <f t="shared" si="16"/>
        <v>88</v>
      </c>
      <c r="P37" s="54"/>
      <c r="Q37" s="54"/>
      <c r="R37" s="54"/>
      <c r="S37" s="54"/>
      <c r="T37" s="54"/>
    </row>
    <row r="38" spans="1:20" x14ac:dyDescent="0.35">
      <c r="J38" s="54"/>
      <c r="K38" s="54"/>
      <c r="L38" s="138"/>
      <c r="M38" s="138"/>
      <c r="N38" s="138"/>
      <c r="O38" s="138"/>
      <c r="P38" s="54"/>
      <c r="Q38" s="54"/>
      <c r="R38" s="54"/>
      <c r="S38" s="54"/>
      <c r="T38" s="54"/>
    </row>
    <row r="39" spans="1:20" x14ac:dyDescent="0.35">
      <c r="A39" s="25" t="s">
        <v>16</v>
      </c>
      <c r="J39" s="54"/>
      <c r="K39" s="54"/>
      <c r="L39" s="138"/>
      <c r="M39" s="138"/>
      <c r="N39" s="138"/>
      <c r="O39" s="138"/>
      <c r="P39" s="54"/>
      <c r="Q39" s="54"/>
      <c r="R39" s="54"/>
      <c r="S39" s="54"/>
      <c r="T39" s="54"/>
    </row>
    <row r="40" spans="1:20" x14ac:dyDescent="0.35">
      <c r="J40" s="54"/>
      <c r="K40" s="54"/>
      <c r="L40" s="138"/>
      <c r="M40" s="138"/>
      <c r="N40" s="138"/>
      <c r="O40" s="138"/>
      <c r="P40" s="54"/>
      <c r="Q40" s="54"/>
      <c r="R40" s="54"/>
      <c r="S40" s="54"/>
      <c r="T40" s="54"/>
    </row>
    <row r="41" spans="1:20" x14ac:dyDescent="0.35">
      <c r="J41" s="54"/>
      <c r="K41" s="54"/>
      <c r="L41" s="138"/>
      <c r="M41" s="138"/>
      <c r="N41" s="138"/>
      <c r="O41" s="138"/>
      <c r="P41" s="54"/>
      <c r="Q41" s="54"/>
      <c r="R41" s="54"/>
      <c r="S41" s="54"/>
      <c r="T41" s="54"/>
    </row>
    <row r="42" spans="1:20" x14ac:dyDescent="0.35">
      <c r="J42" s="54"/>
      <c r="K42" s="54"/>
      <c r="L42" s="138"/>
      <c r="M42" s="138"/>
      <c r="N42" s="138"/>
      <c r="O42" s="138"/>
      <c r="P42" s="54"/>
      <c r="Q42" s="54"/>
      <c r="R42" s="54"/>
      <c r="S42" s="54"/>
      <c r="T42" s="54"/>
    </row>
    <row r="45" spans="1:20" ht="17.649999999999999" x14ac:dyDescent="0.5">
      <c r="A45" s="26" t="s">
        <v>29</v>
      </c>
    </row>
    <row r="46" spans="1:20" x14ac:dyDescent="0.35">
      <c r="A46" s="25" t="s">
        <v>30</v>
      </c>
      <c r="B46" s="25">
        <v>1</v>
      </c>
    </row>
    <row r="47" spans="1:20" x14ac:dyDescent="0.35">
      <c r="A47" s="25" t="s">
        <v>31</v>
      </c>
      <c r="B47" s="25">
        <v>2</v>
      </c>
    </row>
    <row r="48" spans="1:20" x14ac:dyDescent="0.35">
      <c r="A48" s="25" t="s">
        <v>32</v>
      </c>
      <c r="B48" s="25">
        <v>3</v>
      </c>
    </row>
    <row r="53" spans="1:3" ht="17.649999999999999" x14ac:dyDescent="0.5">
      <c r="A53" s="26" t="s">
        <v>29</v>
      </c>
    </row>
    <row r="54" spans="1:3" x14ac:dyDescent="0.35">
      <c r="A54" s="51" t="s">
        <v>51</v>
      </c>
      <c r="B54" s="25">
        <v>1</v>
      </c>
    </row>
    <row r="55" spans="1:3" x14ac:dyDescent="0.35">
      <c r="A55" s="51" t="s">
        <v>52</v>
      </c>
      <c r="B55" s="25">
        <v>2</v>
      </c>
    </row>
    <row r="56" spans="1:3" x14ac:dyDescent="0.35">
      <c r="A56" s="29" t="s">
        <v>103</v>
      </c>
      <c r="B56" s="25">
        <v>3</v>
      </c>
    </row>
    <row r="57" spans="1:3" x14ac:dyDescent="0.35">
      <c r="A57" s="51" t="s">
        <v>54</v>
      </c>
      <c r="B57" s="51">
        <v>4</v>
      </c>
      <c r="C57" s="51"/>
    </row>
    <row r="58" spans="1:3" x14ac:dyDescent="0.35">
      <c r="A58" s="51" t="s">
        <v>53</v>
      </c>
      <c r="B58" s="51">
        <v>5</v>
      </c>
      <c r="C58" s="51"/>
    </row>
  </sheetData>
  <mergeCells count="1">
    <mergeCell ref="E2:I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Anweisung</vt:lpstr>
      <vt:lpstr>Muster</vt:lpstr>
      <vt:lpstr>Abrechnung</vt:lpstr>
      <vt:lpstr>Zusammenfassung</vt:lpstr>
      <vt:lpstr>Resultate</vt:lpstr>
      <vt:lpstr>Resultate 5farbig</vt:lpstr>
      <vt:lpstr>LKSV-Daten</vt:lpstr>
      <vt:lpstr>LKSV-5Passen</vt:lpstr>
      <vt:lpstr>Daten</vt:lpstr>
      <vt:lpstr>Abrechnung!Druckbereich</vt:lpstr>
      <vt:lpstr>'LKSV-5Passen'!Druckbereich</vt:lpstr>
      <vt:lpstr>'LKSV-Daten'!Druckbereich</vt:lpstr>
      <vt:lpstr>Resultate!Druckbereich</vt:lpstr>
      <vt:lpstr>'Resultate 5farbig'!Druckbereich</vt:lpstr>
      <vt:lpstr>Zusammenfassung!Druckbereich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Christian Zimmermann</cp:lastModifiedBy>
  <cp:lastPrinted>2017-11-03T05:28:07Z</cp:lastPrinted>
  <dcterms:created xsi:type="dcterms:W3CDTF">2009-09-20T17:49:06Z</dcterms:created>
  <dcterms:modified xsi:type="dcterms:W3CDTF">2021-09-19T09:05:58Z</dcterms:modified>
</cp:coreProperties>
</file>