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Users\René\Documents\Rene\Luzernerstich\2024 Luzernerstich\Abrechnungen\"/>
    </mc:Choice>
  </mc:AlternateContent>
  <xr:revisionPtr revIDLastSave="0" documentId="8_{A5DC4219-F2B1-41CA-B1EE-A34B79678E3B}" xr6:coauthVersionLast="47" xr6:coauthVersionMax="47" xr10:uidLastSave="{00000000-0000-0000-0000-000000000000}"/>
  <workbookProtection workbookAlgorithmName="SHA-512" workbookHashValue="JbA9o/mvqMeAWxeni9v6BY/ik4TcFeeE8CI9bPPY14AUB59b/JAiil9pPjMwxo9cgys/F2TGhxUmbX6uqtWTCQ==" workbookSaltValue="JZQiEbr/bZBMQj+BBMu3ag==" workbookSpinCount="100000" lockStructure="1"/>
  <bookViews>
    <workbookView xWindow="-108" yWindow="-108" windowWidth="23256" windowHeight="12456" tabRatio="841" activeTab="2" xr2:uid="{00000000-000D-0000-FFFF-FFFF00000000}"/>
  </bookViews>
  <sheets>
    <sheet name="Anweisung" sheetId="14" r:id="rId1"/>
    <sheet name="Muster" sheetId="19" r:id="rId2"/>
    <sheet name="Abrechnung" sheetId="1" r:id="rId3"/>
    <sheet name="Zusammenfassung" sheetId="17" r:id="rId4"/>
    <sheet name="Resultate" sheetId="5" r:id="rId5"/>
    <sheet name="Resultate 5farbig" sheetId="20" r:id="rId6"/>
    <sheet name="LKSV-Daten" sheetId="21" r:id="rId7"/>
    <sheet name="LKSV-5Passen" sheetId="22" r:id="rId8"/>
    <sheet name="Daten" sheetId="4" state="hidden" r:id="rId9"/>
  </sheets>
  <definedNames>
    <definedName name="_xlnm._FilterDatabase" localSheetId="7" hidden="1">'LKSV-5Passen'!$A$4:$T$4</definedName>
    <definedName name="_xlnm._FilterDatabase" localSheetId="6" hidden="1">'LKSV-Daten'!#REF!</definedName>
    <definedName name="_xlnm._FilterDatabase" localSheetId="4" hidden="1">Resultate!$A$14:$T$14</definedName>
    <definedName name="_xlnm._FilterDatabase" localSheetId="5" hidden="1">'Resultate 5farbig'!$A$14:$P$14</definedName>
    <definedName name="_xlnm.Print_Area" localSheetId="7">'LKSV-5Passen'!$A:$N</definedName>
    <definedName name="_xlnm.Print_Area" localSheetId="6">'LKSV-Daten'!$A$1:$O$7</definedName>
    <definedName name="_xlnm.Print_Area" localSheetId="4">Resultate!$A:$N</definedName>
    <definedName name="_xlnm.Print_Area" localSheetId="5">'Resultate 5farbig'!$A:$J</definedName>
  </definedNames>
  <calcPr calcId="191029"/>
</workbook>
</file>

<file path=xl/calcChain.xml><?xml version="1.0" encoding="utf-8"?>
<calcChain xmlns="http://schemas.openxmlformats.org/spreadsheetml/2006/main">
  <c r="M16" i="5" l="1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W45" i="1" l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M6" i="22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21" i="22"/>
  <c r="M22" i="22"/>
  <c r="M23" i="22"/>
  <c r="M24" i="22"/>
  <c r="M25" i="22"/>
  <c r="M26" i="22"/>
  <c r="M27" i="22"/>
  <c r="M28" i="22"/>
  <c r="M29" i="22"/>
  <c r="M30" i="22"/>
  <c r="M31" i="22"/>
  <c r="M32" i="22"/>
  <c r="M33" i="22"/>
  <c r="M34" i="22"/>
  <c r="M35" i="22"/>
  <c r="M36" i="22"/>
  <c r="M37" i="22"/>
  <c r="M38" i="22"/>
  <c r="M39" i="22"/>
  <c r="M40" i="22"/>
  <c r="L6" i="22"/>
  <c r="L7" i="22"/>
  <c r="L8" i="22"/>
  <c r="L9" i="22"/>
  <c r="L10" i="22"/>
  <c r="L11" i="22"/>
  <c r="L12" i="22"/>
  <c r="L13" i="22"/>
  <c r="L14" i="22"/>
  <c r="L15" i="22"/>
  <c r="L16" i="22"/>
  <c r="L17" i="22"/>
  <c r="L18" i="22"/>
  <c r="L19" i="22"/>
  <c r="L20" i="22"/>
  <c r="L21" i="22"/>
  <c r="L22" i="22"/>
  <c r="L23" i="22"/>
  <c r="L24" i="22"/>
  <c r="L25" i="22"/>
  <c r="L26" i="22"/>
  <c r="L27" i="22"/>
  <c r="L28" i="22"/>
  <c r="L29" i="22"/>
  <c r="L30" i="22"/>
  <c r="L31" i="22"/>
  <c r="L32" i="22"/>
  <c r="L33" i="22"/>
  <c r="L34" i="22"/>
  <c r="L35" i="22"/>
  <c r="L36" i="22"/>
  <c r="L37" i="22"/>
  <c r="L38" i="22"/>
  <c r="L39" i="22"/>
  <c r="K6" i="22"/>
  <c r="K7" i="22"/>
  <c r="K8" i="22"/>
  <c r="K9" i="22"/>
  <c r="K10" i="22"/>
  <c r="K11" i="22"/>
  <c r="K12" i="22"/>
  <c r="K13" i="22"/>
  <c r="K14" i="22"/>
  <c r="K15" i="22"/>
  <c r="K16" i="22"/>
  <c r="K17" i="22"/>
  <c r="K18" i="22"/>
  <c r="K19" i="22"/>
  <c r="K20" i="22"/>
  <c r="K21" i="22"/>
  <c r="K22" i="22"/>
  <c r="K23" i="22"/>
  <c r="K24" i="22"/>
  <c r="K25" i="22"/>
  <c r="K26" i="22"/>
  <c r="K27" i="22"/>
  <c r="K28" i="22"/>
  <c r="K29" i="22"/>
  <c r="K30" i="22"/>
  <c r="K31" i="22"/>
  <c r="K32" i="22"/>
  <c r="K33" i="22"/>
  <c r="K34" i="22"/>
  <c r="K35" i="22"/>
  <c r="K36" i="22"/>
  <c r="K37" i="22"/>
  <c r="K38" i="22"/>
  <c r="K39" i="22"/>
  <c r="J6" i="22"/>
  <c r="J7" i="22"/>
  <c r="J8" i="22"/>
  <c r="J9" i="22"/>
  <c r="J10" i="22"/>
  <c r="J11" i="22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I6" i="22"/>
  <c r="I7" i="22"/>
  <c r="I8" i="22"/>
  <c r="I9" i="22"/>
  <c r="I10" i="22"/>
  <c r="I11" i="22"/>
  <c r="I12" i="22"/>
  <c r="I13" i="22"/>
  <c r="I14" i="22"/>
  <c r="I15" i="22"/>
  <c r="I16" i="22"/>
  <c r="I17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I30" i="22"/>
  <c r="I31" i="22"/>
  <c r="I32" i="22"/>
  <c r="I33" i="22"/>
  <c r="I34" i="22"/>
  <c r="I35" i="22"/>
  <c r="I36" i="22"/>
  <c r="I37" i="22"/>
  <c r="I38" i="22"/>
  <c r="I39" i="22"/>
  <c r="I40" i="22"/>
  <c r="M53" i="5"/>
  <c r="M54" i="5"/>
  <c r="L54" i="5"/>
  <c r="K54" i="5"/>
  <c r="J54" i="5"/>
  <c r="I53" i="5"/>
  <c r="I54" i="5"/>
  <c r="N25" i="22" l="1"/>
  <c r="N36" i="22"/>
  <c r="N28" i="22"/>
  <c r="N20" i="22"/>
  <c r="N12" i="22"/>
  <c r="N33" i="22"/>
  <c r="N17" i="22"/>
  <c r="N9" i="22"/>
  <c r="N34" i="22"/>
  <c r="N26" i="22"/>
  <c r="N18" i="22"/>
  <c r="N10" i="22"/>
  <c r="N24" i="22"/>
  <c r="N27" i="22"/>
  <c r="N37" i="22"/>
  <c r="N31" i="22"/>
  <c r="N23" i="22"/>
  <c r="N16" i="22"/>
  <c r="N19" i="22"/>
  <c r="N22" i="22"/>
  <c r="N8" i="22"/>
  <c r="N11" i="22"/>
  <c r="N39" i="22"/>
  <c r="N30" i="22"/>
  <c r="N32" i="22"/>
  <c r="N35" i="22"/>
  <c r="N29" i="22"/>
  <c r="N38" i="22"/>
  <c r="N15" i="22"/>
  <c r="N21" i="22"/>
  <c r="N13" i="22"/>
  <c r="N7" i="22"/>
  <c r="N6" i="22"/>
  <c r="N14" i="22"/>
  <c r="Q31" i="4"/>
  <c r="Q32" i="4"/>
  <c r="Q30" i="4"/>
  <c r="Q28" i="4"/>
  <c r="Q29" i="4"/>
  <c r="Q27" i="4"/>
  <c r="Q26" i="4"/>
  <c r="Q25" i="4"/>
  <c r="Q24" i="4"/>
  <c r="Q23" i="4"/>
  <c r="Q22" i="4"/>
  <c r="Q21" i="4"/>
  <c r="P32" i="4"/>
  <c r="S32" i="4" s="1"/>
  <c r="P31" i="4"/>
  <c r="S31" i="4" s="1"/>
  <c r="P30" i="4"/>
  <c r="S30" i="4" s="1"/>
  <c r="P29" i="4"/>
  <c r="S29" i="4" s="1"/>
  <c r="P28" i="4"/>
  <c r="S28" i="4" s="1"/>
  <c r="P27" i="4"/>
  <c r="P26" i="4"/>
  <c r="S26" i="4" s="1"/>
  <c r="P25" i="4"/>
  <c r="S25" i="4" s="1"/>
  <c r="P24" i="4"/>
  <c r="R27" i="4" l="1"/>
  <c r="R31" i="4"/>
  <c r="S27" i="4"/>
  <c r="R29" i="4"/>
  <c r="R28" i="4"/>
  <c r="R26" i="4"/>
  <c r="R24" i="4"/>
  <c r="R30" i="4"/>
  <c r="R25" i="4"/>
  <c r="R32" i="4"/>
  <c r="S24" i="4"/>
  <c r="I58" i="1"/>
  <c r="H45" i="5" s="1"/>
  <c r="I59" i="1"/>
  <c r="H46" i="5" s="1"/>
  <c r="I60" i="1"/>
  <c r="H47" i="5" s="1"/>
  <c r="I61" i="1"/>
  <c r="H48" i="5" s="1"/>
  <c r="I62" i="1"/>
  <c r="H49" i="5" s="1"/>
  <c r="I63" i="1"/>
  <c r="H50" i="5" s="1"/>
  <c r="I65" i="1"/>
  <c r="H52" i="5" s="1"/>
  <c r="I66" i="1"/>
  <c r="H53" i="5" s="1"/>
  <c r="I67" i="1"/>
  <c r="H54" i="5" s="1"/>
  <c r="A61" i="19"/>
  <c r="A60" i="19"/>
  <c r="O28" i="1"/>
  <c r="Q28" i="1" s="1"/>
  <c r="O29" i="1"/>
  <c r="Q29" i="1" s="1"/>
  <c r="O30" i="1"/>
  <c r="Q30" i="1" s="1"/>
  <c r="O31" i="1"/>
  <c r="Q31" i="1" s="1"/>
  <c r="O32" i="1"/>
  <c r="Q32" i="1" s="1"/>
  <c r="O33" i="1"/>
  <c r="Q33" i="1" s="1"/>
  <c r="O34" i="1"/>
  <c r="Q34" i="1" s="1"/>
  <c r="O35" i="1"/>
  <c r="Q35" i="1" s="1"/>
  <c r="O36" i="1"/>
  <c r="Q36" i="1" s="1"/>
  <c r="O37" i="1"/>
  <c r="Q37" i="1" s="1"/>
  <c r="O38" i="1"/>
  <c r="Q38" i="1" s="1"/>
  <c r="O39" i="1"/>
  <c r="Q39" i="1" s="1"/>
  <c r="O40" i="1"/>
  <c r="Q40" i="1" s="1"/>
  <c r="O41" i="1"/>
  <c r="Q41" i="1" s="1"/>
  <c r="O42" i="1"/>
  <c r="Q42" i="1" s="1"/>
  <c r="O43" i="1"/>
  <c r="Q43" i="1" s="1"/>
  <c r="O44" i="1"/>
  <c r="Q44" i="1" s="1"/>
  <c r="O45" i="1"/>
  <c r="Q45" i="1" s="1"/>
  <c r="O46" i="1"/>
  <c r="Q46" i="1" s="1"/>
  <c r="O47" i="1"/>
  <c r="Q47" i="1" s="1"/>
  <c r="O48" i="1"/>
  <c r="Q48" i="1" s="1"/>
  <c r="O49" i="1"/>
  <c r="Q49" i="1" s="1"/>
  <c r="O50" i="1"/>
  <c r="Q50" i="1" s="1"/>
  <c r="O51" i="1"/>
  <c r="Q51" i="1" s="1"/>
  <c r="O52" i="1"/>
  <c r="Q52" i="1" s="1"/>
  <c r="O53" i="1"/>
  <c r="Q53" i="1" s="1"/>
  <c r="Q19" i="4"/>
  <c r="Q20" i="4"/>
  <c r="Q18" i="4"/>
  <c r="Q16" i="4"/>
  <c r="Q17" i="4"/>
  <c r="Q15" i="4"/>
  <c r="Q13" i="4"/>
  <c r="Q14" i="4"/>
  <c r="Q12" i="4"/>
  <c r="Q10" i="4"/>
  <c r="Q11" i="4"/>
  <c r="Q9" i="4"/>
  <c r="Q7" i="4"/>
  <c r="Q8" i="4"/>
  <c r="Q6" i="4"/>
  <c r="P38" i="4"/>
  <c r="P22" i="4"/>
  <c r="R22" i="4" s="1"/>
  <c r="P23" i="4"/>
  <c r="R23" i="4" s="1"/>
  <c r="P21" i="4"/>
  <c r="P19" i="4"/>
  <c r="P20" i="4"/>
  <c r="S20" i="4" s="1"/>
  <c r="P18" i="4"/>
  <c r="S18" i="4" s="1"/>
  <c r="P16" i="4"/>
  <c r="S16" i="4" s="1"/>
  <c r="P17" i="4"/>
  <c r="S17" i="4" s="1"/>
  <c r="P15" i="4"/>
  <c r="S15" i="4" s="1"/>
  <c r="P13" i="4"/>
  <c r="S13" i="4" s="1"/>
  <c r="P14" i="4"/>
  <c r="S14" i="4" s="1"/>
  <c r="P12" i="4"/>
  <c r="S12" i="4" s="1"/>
  <c r="P10" i="4"/>
  <c r="S10" i="4" s="1"/>
  <c r="P11" i="4"/>
  <c r="P9" i="4"/>
  <c r="S9" i="4" s="1"/>
  <c r="P7" i="4"/>
  <c r="S7" i="4" s="1"/>
  <c r="P8" i="4"/>
  <c r="S8" i="4" s="1"/>
  <c r="P6" i="4"/>
  <c r="P3" i="4"/>
  <c r="P4" i="4"/>
  <c r="P5" i="4"/>
  <c r="Q5" i="4"/>
  <c r="Q4" i="4"/>
  <c r="Q3" i="4"/>
  <c r="S3" i="4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C76" i="1"/>
  <c r="C51" i="17" s="1"/>
  <c r="C77" i="1"/>
  <c r="C52" i="17" s="1"/>
  <c r="C78" i="1"/>
  <c r="R4" i="21" s="1"/>
  <c r="C79" i="1"/>
  <c r="C54" i="17" s="1"/>
  <c r="C80" i="1"/>
  <c r="T4" i="21" s="1"/>
  <c r="C81" i="1"/>
  <c r="F50" i="17" s="1"/>
  <c r="C82" i="1"/>
  <c r="V4" i="21" s="1"/>
  <c r="C83" i="1"/>
  <c r="W4" i="21" s="1"/>
  <c r="C84" i="1"/>
  <c r="X4" i="21" s="1"/>
  <c r="C85" i="1"/>
  <c r="F54" i="17" s="1"/>
  <c r="C86" i="1"/>
  <c r="F55" i="17" s="1"/>
  <c r="C87" i="1"/>
  <c r="F56" i="17" s="1"/>
  <c r="C88" i="1"/>
  <c r="AB4" i="21" s="1"/>
  <c r="C75" i="1"/>
  <c r="C50" i="17" s="1"/>
  <c r="A5" i="4"/>
  <c r="A4" i="4"/>
  <c r="A50" i="17" s="1"/>
  <c r="W36" i="19"/>
  <c r="W35" i="19"/>
  <c r="W34" i="19"/>
  <c r="W33" i="19"/>
  <c r="A55" i="17"/>
  <c r="G23" i="5"/>
  <c r="E23" i="20" s="1"/>
  <c r="G24" i="5"/>
  <c r="G14" i="22" s="1"/>
  <c r="G25" i="5"/>
  <c r="E25" i="20" s="1"/>
  <c r="G26" i="5"/>
  <c r="E26" i="20" s="1"/>
  <c r="G27" i="5"/>
  <c r="G17" i="22" s="1"/>
  <c r="G28" i="5"/>
  <c r="G29" i="5"/>
  <c r="E29" i="20" s="1"/>
  <c r="G30" i="5"/>
  <c r="G20" i="22" s="1"/>
  <c r="G31" i="5"/>
  <c r="G21" i="22" s="1"/>
  <c r="G32" i="5"/>
  <c r="G22" i="22" s="1"/>
  <c r="G33" i="5"/>
  <c r="G23" i="22" s="1"/>
  <c r="G34" i="5"/>
  <c r="E34" i="20" s="1"/>
  <c r="G35" i="5"/>
  <c r="G25" i="22" s="1"/>
  <c r="G36" i="5"/>
  <c r="E36" i="20" s="1"/>
  <c r="G37" i="5"/>
  <c r="E37" i="20" s="1"/>
  <c r="G38" i="5"/>
  <c r="G28" i="22" s="1"/>
  <c r="G39" i="5"/>
  <c r="E39" i="20" s="1"/>
  <c r="G40" i="5"/>
  <c r="G30" i="22" s="1"/>
  <c r="G41" i="5"/>
  <c r="G31" i="22" s="1"/>
  <c r="G42" i="5"/>
  <c r="G43" i="5"/>
  <c r="E43" i="20" s="1"/>
  <c r="G44" i="5"/>
  <c r="G34" i="22" s="1"/>
  <c r="G45" i="5"/>
  <c r="E45" i="20" s="1"/>
  <c r="G46" i="5"/>
  <c r="E46" i="20" s="1"/>
  <c r="G47" i="5"/>
  <c r="E47" i="20" s="1"/>
  <c r="G48" i="5"/>
  <c r="G38" i="22" s="1"/>
  <c r="G49" i="5"/>
  <c r="G39" i="22" s="1"/>
  <c r="G50" i="5"/>
  <c r="E50" i="20" s="1"/>
  <c r="G51" i="5"/>
  <c r="E51" i="20" s="1"/>
  <c r="G52" i="5"/>
  <c r="E52" i="20" s="1"/>
  <c r="G53" i="5"/>
  <c r="G43" i="22" s="1"/>
  <c r="G54" i="5"/>
  <c r="E54" i="20" s="1"/>
  <c r="G16" i="5"/>
  <c r="E16" i="20" s="1"/>
  <c r="G17" i="5"/>
  <c r="E17" i="20" s="1"/>
  <c r="G18" i="5"/>
  <c r="E18" i="20" s="1"/>
  <c r="G19" i="5"/>
  <c r="G9" i="22" s="1"/>
  <c r="G20" i="5"/>
  <c r="G10" i="22" s="1"/>
  <c r="G21" i="5"/>
  <c r="E21" i="20" s="1"/>
  <c r="G22" i="5"/>
  <c r="E22" i="20" s="1"/>
  <c r="G15" i="5"/>
  <c r="G5" i="22" s="1"/>
  <c r="A51" i="17"/>
  <c r="A52" i="17"/>
  <c r="A53" i="17"/>
  <c r="A54" i="17"/>
  <c r="E50" i="17"/>
  <c r="E51" i="17"/>
  <c r="E52" i="17"/>
  <c r="E53" i="17"/>
  <c r="E57" i="17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75" i="1"/>
  <c r="Q1" i="22"/>
  <c r="K1" i="22" s="1"/>
  <c r="H1" i="22"/>
  <c r="C65" i="22"/>
  <c r="C64" i="22"/>
  <c r="M44" i="22"/>
  <c r="L44" i="22"/>
  <c r="K44" i="22"/>
  <c r="J44" i="22"/>
  <c r="I44" i="22"/>
  <c r="F44" i="22"/>
  <c r="E44" i="22"/>
  <c r="C44" i="22"/>
  <c r="B44" i="22"/>
  <c r="M43" i="22"/>
  <c r="L43" i="22"/>
  <c r="K43" i="22"/>
  <c r="J43" i="22"/>
  <c r="I43" i="22"/>
  <c r="F43" i="22"/>
  <c r="E43" i="22"/>
  <c r="C43" i="22"/>
  <c r="B43" i="22"/>
  <c r="M42" i="22"/>
  <c r="L42" i="22"/>
  <c r="K42" i="22"/>
  <c r="J42" i="22"/>
  <c r="I42" i="22"/>
  <c r="F42" i="22"/>
  <c r="E42" i="22"/>
  <c r="C42" i="22"/>
  <c r="B42" i="22"/>
  <c r="M41" i="22"/>
  <c r="L41" i="22"/>
  <c r="K41" i="22"/>
  <c r="J41" i="22"/>
  <c r="I41" i="22"/>
  <c r="F41" i="22"/>
  <c r="E41" i="22"/>
  <c r="C41" i="22"/>
  <c r="B41" i="22"/>
  <c r="L40" i="22"/>
  <c r="K40" i="22"/>
  <c r="F40" i="22"/>
  <c r="E40" i="22"/>
  <c r="C40" i="22"/>
  <c r="B40" i="22"/>
  <c r="F39" i="22"/>
  <c r="E39" i="22"/>
  <c r="C39" i="22"/>
  <c r="B39" i="22"/>
  <c r="F38" i="22"/>
  <c r="E38" i="22"/>
  <c r="C38" i="22"/>
  <c r="B38" i="22"/>
  <c r="F37" i="22"/>
  <c r="E37" i="22"/>
  <c r="C37" i="22"/>
  <c r="B37" i="22"/>
  <c r="F36" i="22"/>
  <c r="E36" i="22"/>
  <c r="C36" i="22"/>
  <c r="B36" i="22"/>
  <c r="F35" i="22"/>
  <c r="E35" i="22"/>
  <c r="C35" i="22"/>
  <c r="B35" i="22"/>
  <c r="F34" i="22"/>
  <c r="E34" i="22"/>
  <c r="C34" i="22"/>
  <c r="B34" i="22"/>
  <c r="F33" i="22"/>
  <c r="E33" i="22"/>
  <c r="C33" i="22"/>
  <c r="B33" i="22"/>
  <c r="F32" i="22"/>
  <c r="E32" i="22"/>
  <c r="C32" i="22"/>
  <c r="B32" i="22"/>
  <c r="F31" i="22"/>
  <c r="E31" i="22"/>
  <c r="C31" i="22"/>
  <c r="B31" i="22"/>
  <c r="F30" i="22"/>
  <c r="E30" i="22"/>
  <c r="C30" i="22"/>
  <c r="B30" i="22"/>
  <c r="F29" i="22"/>
  <c r="E29" i="22"/>
  <c r="C29" i="22"/>
  <c r="B29" i="22"/>
  <c r="F28" i="22"/>
  <c r="E28" i="22"/>
  <c r="C28" i="22"/>
  <c r="B28" i="22"/>
  <c r="F27" i="22"/>
  <c r="E27" i="22"/>
  <c r="C27" i="22"/>
  <c r="B27" i="22"/>
  <c r="F26" i="22"/>
  <c r="E26" i="22"/>
  <c r="C26" i="22"/>
  <c r="B26" i="22"/>
  <c r="F25" i="22"/>
  <c r="E25" i="22"/>
  <c r="C25" i="22"/>
  <c r="B25" i="22"/>
  <c r="F24" i="22"/>
  <c r="E24" i="22"/>
  <c r="C24" i="22"/>
  <c r="B24" i="22"/>
  <c r="F23" i="22"/>
  <c r="E23" i="22"/>
  <c r="C23" i="22"/>
  <c r="B23" i="22"/>
  <c r="F22" i="22"/>
  <c r="E22" i="22"/>
  <c r="C22" i="22"/>
  <c r="B22" i="22"/>
  <c r="F21" i="22"/>
  <c r="E21" i="22"/>
  <c r="C21" i="22"/>
  <c r="B21" i="22"/>
  <c r="F20" i="22"/>
  <c r="E20" i="22"/>
  <c r="C20" i="22"/>
  <c r="B20" i="22"/>
  <c r="F19" i="22"/>
  <c r="E19" i="22"/>
  <c r="C19" i="22"/>
  <c r="B19" i="22"/>
  <c r="F18" i="22"/>
  <c r="E18" i="22"/>
  <c r="C18" i="22"/>
  <c r="B18" i="22"/>
  <c r="F17" i="22"/>
  <c r="E17" i="22"/>
  <c r="C17" i="22"/>
  <c r="B17" i="22"/>
  <c r="F16" i="22"/>
  <c r="E16" i="22"/>
  <c r="C16" i="22"/>
  <c r="B16" i="22"/>
  <c r="F15" i="22"/>
  <c r="E15" i="22"/>
  <c r="C15" i="22"/>
  <c r="B15" i="22"/>
  <c r="F14" i="22"/>
  <c r="E14" i="22"/>
  <c r="C14" i="22"/>
  <c r="B14" i="22"/>
  <c r="F13" i="22"/>
  <c r="E13" i="22"/>
  <c r="C13" i="22"/>
  <c r="B13" i="22"/>
  <c r="F12" i="22"/>
  <c r="E12" i="22"/>
  <c r="C12" i="22"/>
  <c r="B12" i="22"/>
  <c r="F11" i="22"/>
  <c r="E11" i="22"/>
  <c r="C11" i="22"/>
  <c r="B11" i="22"/>
  <c r="F10" i="22"/>
  <c r="E10" i="22"/>
  <c r="C10" i="22"/>
  <c r="B10" i="22"/>
  <c r="F9" i="22"/>
  <c r="E9" i="22"/>
  <c r="C9" i="22"/>
  <c r="B9" i="22"/>
  <c r="F8" i="22"/>
  <c r="E8" i="22"/>
  <c r="C8" i="22"/>
  <c r="B8" i="22"/>
  <c r="F7" i="22"/>
  <c r="E7" i="22"/>
  <c r="C7" i="22"/>
  <c r="B7" i="22"/>
  <c r="F6" i="22"/>
  <c r="E6" i="22"/>
  <c r="C6" i="22"/>
  <c r="B6" i="22"/>
  <c r="M5" i="22"/>
  <c r="L5" i="22"/>
  <c r="K5" i="22"/>
  <c r="J5" i="22"/>
  <c r="I5" i="22"/>
  <c r="F5" i="22"/>
  <c r="E5" i="22"/>
  <c r="C5" i="22"/>
  <c r="B5" i="22"/>
  <c r="B4" i="21"/>
  <c r="A4" i="21"/>
  <c r="Q1" i="21"/>
  <c r="K1" i="21" s="1"/>
  <c r="F1" i="21"/>
  <c r="J54" i="20"/>
  <c r="I54" i="20"/>
  <c r="H54" i="20"/>
  <c r="G54" i="20"/>
  <c r="F54" i="20"/>
  <c r="C54" i="20"/>
  <c r="B54" i="20"/>
  <c r="J53" i="20"/>
  <c r="I53" i="20"/>
  <c r="H53" i="20"/>
  <c r="G53" i="20"/>
  <c r="F53" i="20"/>
  <c r="C53" i="20"/>
  <c r="B53" i="20"/>
  <c r="J52" i="20"/>
  <c r="I52" i="20"/>
  <c r="H52" i="20"/>
  <c r="G52" i="20"/>
  <c r="F52" i="20"/>
  <c r="C52" i="20"/>
  <c r="B52" i="20"/>
  <c r="J51" i="20"/>
  <c r="I51" i="20"/>
  <c r="H51" i="20"/>
  <c r="G51" i="20"/>
  <c r="F51" i="20"/>
  <c r="C51" i="20"/>
  <c r="B51" i="20"/>
  <c r="J50" i="20"/>
  <c r="I50" i="20"/>
  <c r="H50" i="20"/>
  <c r="G50" i="20"/>
  <c r="F50" i="20"/>
  <c r="C50" i="20"/>
  <c r="B50" i="20"/>
  <c r="J49" i="20"/>
  <c r="I49" i="20"/>
  <c r="H49" i="20"/>
  <c r="G49" i="20"/>
  <c r="F49" i="20"/>
  <c r="C49" i="20"/>
  <c r="B49" i="20"/>
  <c r="J48" i="20"/>
  <c r="I48" i="20"/>
  <c r="H48" i="20"/>
  <c r="G48" i="20"/>
  <c r="F48" i="20"/>
  <c r="C48" i="20"/>
  <c r="B48" i="20"/>
  <c r="J47" i="20"/>
  <c r="I47" i="20"/>
  <c r="H47" i="20"/>
  <c r="G47" i="20"/>
  <c r="F47" i="20"/>
  <c r="C47" i="20"/>
  <c r="B47" i="20"/>
  <c r="J46" i="20"/>
  <c r="I46" i="20"/>
  <c r="H46" i="20"/>
  <c r="G46" i="20"/>
  <c r="F46" i="20"/>
  <c r="C46" i="20"/>
  <c r="B46" i="20"/>
  <c r="J45" i="20"/>
  <c r="I45" i="20"/>
  <c r="H45" i="20"/>
  <c r="G45" i="20"/>
  <c r="F45" i="20"/>
  <c r="C45" i="20"/>
  <c r="B45" i="20"/>
  <c r="J44" i="20"/>
  <c r="I44" i="20"/>
  <c r="H44" i="20"/>
  <c r="G44" i="20"/>
  <c r="F44" i="20"/>
  <c r="C44" i="20"/>
  <c r="B44" i="20"/>
  <c r="J43" i="20"/>
  <c r="I43" i="20"/>
  <c r="H43" i="20"/>
  <c r="G43" i="20"/>
  <c r="F43" i="20"/>
  <c r="C43" i="20"/>
  <c r="B43" i="20"/>
  <c r="J42" i="20"/>
  <c r="I42" i="20"/>
  <c r="H42" i="20"/>
  <c r="G42" i="20"/>
  <c r="F42" i="20"/>
  <c r="C42" i="20"/>
  <c r="B42" i="20"/>
  <c r="J41" i="20"/>
  <c r="I41" i="20"/>
  <c r="H41" i="20"/>
  <c r="G41" i="20"/>
  <c r="F41" i="20"/>
  <c r="C41" i="20"/>
  <c r="B41" i="20"/>
  <c r="J40" i="20"/>
  <c r="I40" i="20"/>
  <c r="H40" i="20"/>
  <c r="G40" i="20"/>
  <c r="F40" i="20"/>
  <c r="C40" i="20"/>
  <c r="B40" i="20"/>
  <c r="J39" i="20"/>
  <c r="I39" i="20"/>
  <c r="H39" i="20"/>
  <c r="G39" i="20"/>
  <c r="F39" i="20"/>
  <c r="C39" i="20"/>
  <c r="B39" i="20"/>
  <c r="J38" i="20"/>
  <c r="I38" i="20"/>
  <c r="H38" i="20"/>
  <c r="G38" i="20"/>
  <c r="F38" i="20"/>
  <c r="C38" i="20"/>
  <c r="B38" i="20"/>
  <c r="J37" i="20"/>
  <c r="I37" i="20"/>
  <c r="H37" i="20"/>
  <c r="G37" i="20"/>
  <c r="F37" i="20"/>
  <c r="C37" i="20"/>
  <c r="B37" i="20"/>
  <c r="J36" i="20"/>
  <c r="I36" i="20"/>
  <c r="H36" i="20"/>
  <c r="G36" i="20"/>
  <c r="F36" i="20"/>
  <c r="C36" i="20"/>
  <c r="B36" i="20"/>
  <c r="J35" i="20"/>
  <c r="I35" i="20"/>
  <c r="H35" i="20"/>
  <c r="G35" i="20"/>
  <c r="F35" i="20"/>
  <c r="C35" i="20"/>
  <c r="B35" i="20"/>
  <c r="J34" i="20"/>
  <c r="I34" i="20"/>
  <c r="H34" i="20"/>
  <c r="G34" i="20"/>
  <c r="F34" i="20"/>
  <c r="C34" i="20"/>
  <c r="B34" i="20"/>
  <c r="J33" i="20"/>
  <c r="I33" i="20"/>
  <c r="H33" i="20"/>
  <c r="G33" i="20"/>
  <c r="F33" i="20"/>
  <c r="C33" i="20"/>
  <c r="B33" i="20"/>
  <c r="J32" i="20"/>
  <c r="I32" i="20"/>
  <c r="H32" i="20"/>
  <c r="G32" i="20"/>
  <c r="F32" i="20"/>
  <c r="C32" i="20"/>
  <c r="B32" i="20"/>
  <c r="J31" i="20"/>
  <c r="I31" i="20"/>
  <c r="H31" i="20"/>
  <c r="G31" i="20"/>
  <c r="F31" i="20"/>
  <c r="C31" i="20"/>
  <c r="B31" i="20"/>
  <c r="J30" i="20"/>
  <c r="I30" i="20"/>
  <c r="H30" i="20"/>
  <c r="G30" i="20"/>
  <c r="F30" i="20"/>
  <c r="C30" i="20"/>
  <c r="B30" i="20"/>
  <c r="J29" i="20"/>
  <c r="I29" i="20"/>
  <c r="H29" i="20"/>
  <c r="G29" i="20"/>
  <c r="F29" i="20"/>
  <c r="C29" i="20"/>
  <c r="B29" i="20"/>
  <c r="J28" i="20"/>
  <c r="I28" i="20"/>
  <c r="H28" i="20"/>
  <c r="G28" i="20"/>
  <c r="F28" i="20"/>
  <c r="C28" i="20"/>
  <c r="B28" i="20"/>
  <c r="J27" i="20"/>
  <c r="I27" i="20"/>
  <c r="H27" i="20"/>
  <c r="G27" i="20"/>
  <c r="F27" i="20"/>
  <c r="C27" i="20"/>
  <c r="B27" i="20"/>
  <c r="J26" i="20"/>
  <c r="I26" i="20"/>
  <c r="H26" i="20"/>
  <c r="G26" i="20"/>
  <c r="F26" i="20"/>
  <c r="C26" i="20"/>
  <c r="B26" i="20"/>
  <c r="J25" i="20"/>
  <c r="I25" i="20"/>
  <c r="H25" i="20"/>
  <c r="G25" i="20"/>
  <c r="F25" i="20"/>
  <c r="C25" i="20"/>
  <c r="B25" i="20"/>
  <c r="J24" i="20"/>
  <c r="I24" i="20"/>
  <c r="H24" i="20"/>
  <c r="G24" i="20"/>
  <c r="F24" i="20"/>
  <c r="C24" i="20"/>
  <c r="B24" i="20"/>
  <c r="J23" i="20"/>
  <c r="I23" i="20"/>
  <c r="H23" i="20"/>
  <c r="G23" i="20"/>
  <c r="F23" i="20"/>
  <c r="C23" i="20"/>
  <c r="B23" i="20"/>
  <c r="J22" i="20"/>
  <c r="I22" i="20"/>
  <c r="H22" i="20"/>
  <c r="G22" i="20"/>
  <c r="F22" i="20"/>
  <c r="C22" i="20"/>
  <c r="B22" i="20"/>
  <c r="J21" i="20"/>
  <c r="I21" i="20"/>
  <c r="H21" i="20"/>
  <c r="G21" i="20"/>
  <c r="F21" i="20"/>
  <c r="C21" i="20"/>
  <c r="B21" i="20"/>
  <c r="J20" i="20"/>
  <c r="I20" i="20"/>
  <c r="H20" i="20"/>
  <c r="G20" i="20"/>
  <c r="F20" i="20"/>
  <c r="C20" i="20"/>
  <c r="B20" i="20"/>
  <c r="J19" i="20"/>
  <c r="I19" i="20"/>
  <c r="H19" i="20"/>
  <c r="G19" i="20"/>
  <c r="F19" i="20"/>
  <c r="C19" i="20"/>
  <c r="B19" i="20"/>
  <c r="J18" i="20"/>
  <c r="I18" i="20"/>
  <c r="H18" i="20"/>
  <c r="G18" i="20"/>
  <c r="F18" i="20"/>
  <c r="C18" i="20"/>
  <c r="B18" i="20"/>
  <c r="J17" i="20"/>
  <c r="I17" i="20"/>
  <c r="H17" i="20"/>
  <c r="G17" i="20"/>
  <c r="F17" i="20"/>
  <c r="C17" i="20"/>
  <c r="B17" i="20"/>
  <c r="J16" i="20"/>
  <c r="I16" i="20"/>
  <c r="H16" i="20"/>
  <c r="G16" i="20"/>
  <c r="F16" i="20"/>
  <c r="C16" i="20"/>
  <c r="B16" i="20"/>
  <c r="J15" i="20"/>
  <c r="I15" i="20"/>
  <c r="H15" i="20"/>
  <c r="G15" i="20"/>
  <c r="F15" i="20"/>
  <c r="C15" i="20"/>
  <c r="B15" i="20"/>
  <c r="D11" i="20"/>
  <c r="B39" i="5"/>
  <c r="C39" i="5"/>
  <c r="E39" i="5"/>
  <c r="F39" i="5"/>
  <c r="B40" i="5"/>
  <c r="C40" i="5"/>
  <c r="E40" i="5"/>
  <c r="F40" i="5"/>
  <c r="B41" i="5"/>
  <c r="C41" i="5"/>
  <c r="E41" i="5"/>
  <c r="F41" i="5"/>
  <c r="B42" i="5"/>
  <c r="C42" i="5"/>
  <c r="E42" i="5"/>
  <c r="F42" i="5"/>
  <c r="B43" i="5"/>
  <c r="C43" i="5"/>
  <c r="E43" i="5"/>
  <c r="F43" i="5"/>
  <c r="B44" i="5"/>
  <c r="C44" i="5"/>
  <c r="E44" i="5"/>
  <c r="F44" i="5"/>
  <c r="B45" i="5"/>
  <c r="C45" i="5"/>
  <c r="E45" i="5"/>
  <c r="F45" i="5"/>
  <c r="B46" i="5"/>
  <c r="C46" i="5"/>
  <c r="E46" i="5"/>
  <c r="F46" i="5"/>
  <c r="B47" i="5"/>
  <c r="C47" i="5"/>
  <c r="E47" i="5"/>
  <c r="F47" i="5"/>
  <c r="N47" i="5"/>
  <c r="B48" i="5"/>
  <c r="C48" i="5"/>
  <c r="E48" i="5"/>
  <c r="F48" i="5"/>
  <c r="B49" i="5"/>
  <c r="C49" i="5"/>
  <c r="E49" i="5"/>
  <c r="F49" i="5"/>
  <c r="B50" i="5"/>
  <c r="C50" i="5"/>
  <c r="E50" i="5"/>
  <c r="F50" i="5"/>
  <c r="N50" i="5"/>
  <c r="B51" i="5"/>
  <c r="C51" i="5"/>
  <c r="E51" i="5"/>
  <c r="F51" i="5"/>
  <c r="B52" i="5"/>
  <c r="C52" i="5"/>
  <c r="E52" i="5"/>
  <c r="F52" i="5"/>
  <c r="B53" i="5"/>
  <c r="C53" i="5"/>
  <c r="E53" i="5"/>
  <c r="F53" i="5"/>
  <c r="B54" i="5"/>
  <c r="C54" i="5"/>
  <c r="E54" i="5"/>
  <c r="F54" i="5"/>
  <c r="O67" i="1"/>
  <c r="Q67" i="1" s="1"/>
  <c r="O66" i="1"/>
  <c r="Q66" i="1" s="1"/>
  <c r="O65" i="1"/>
  <c r="Q65" i="1" s="1"/>
  <c r="O64" i="1"/>
  <c r="O63" i="1"/>
  <c r="Q63" i="1" s="1"/>
  <c r="O62" i="1"/>
  <c r="Q62" i="1" s="1"/>
  <c r="O61" i="1"/>
  <c r="Q61" i="1" s="1"/>
  <c r="O60" i="1"/>
  <c r="Q60" i="1" s="1"/>
  <c r="O59" i="1"/>
  <c r="Q59" i="1" s="1"/>
  <c r="O58" i="1"/>
  <c r="Q58" i="1" s="1"/>
  <c r="O57" i="1"/>
  <c r="Q57" i="1" s="1"/>
  <c r="O56" i="1"/>
  <c r="Q56" i="1" s="1"/>
  <c r="O55" i="1"/>
  <c r="Q55" i="1" s="1"/>
  <c r="O54" i="1"/>
  <c r="Q54" i="1" s="1"/>
  <c r="P68" i="1"/>
  <c r="A21" i="1" s="1"/>
  <c r="D4" i="21" s="1"/>
  <c r="A21" i="19"/>
  <c r="C21" i="19" s="1"/>
  <c r="W52" i="19"/>
  <c r="V52" i="19"/>
  <c r="W51" i="19"/>
  <c r="V51" i="19"/>
  <c r="W50" i="19"/>
  <c r="V50" i="19"/>
  <c r="W49" i="19"/>
  <c r="V49" i="19"/>
  <c r="W48" i="19"/>
  <c r="V48" i="19"/>
  <c r="W47" i="19"/>
  <c r="V47" i="19"/>
  <c r="W46" i="19"/>
  <c r="V46" i="19"/>
  <c r="W45" i="19"/>
  <c r="V45" i="19"/>
  <c r="W44" i="19"/>
  <c r="V44" i="19"/>
  <c r="W43" i="19"/>
  <c r="V43" i="19"/>
  <c r="W42" i="19"/>
  <c r="V42" i="19"/>
  <c r="W41" i="19"/>
  <c r="V41" i="19"/>
  <c r="W40" i="19"/>
  <c r="V40" i="19"/>
  <c r="W39" i="19"/>
  <c r="V39" i="19"/>
  <c r="W38" i="19"/>
  <c r="V38" i="19"/>
  <c r="W37" i="19"/>
  <c r="V37" i="19"/>
  <c r="V36" i="19"/>
  <c r="V35" i="19"/>
  <c r="V34" i="19"/>
  <c r="V33" i="19"/>
  <c r="A20" i="19"/>
  <c r="C20" i="19" s="1"/>
  <c r="G21" i="19"/>
  <c r="C9" i="19"/>
  <c r="V28" i="19" s="1"/>
  <c r="W28" i="19" s="1"/>
  <c r="V31" i="19"/>
  <c r="W31" i="19"/>
  <c r="B15" i="5"/>
  <c r="C15" i="5"/>
  <c r="E15" i="5"/>
  <c r="F15" i="5"/>
  <c r="I15" i="5"/>
  <c r="J15" i="5"/>
  <c r="K15" i="5"/>
  <c r="L15" i="5"/>
  <c r="M15" i="5"/>
  <c r="B16" i="5"/>
  <c r="C16" i="5"/>
  <c r="E16" i="5"/>
  <c r="F16" i="5"/>
  <c r="B17" i="5"/>
  <c r="C17" i="5"/>
  <c r="E17" i="5"/>
  <c r="F17" i="5"/>
  <c r="D11" i="5"/>
  <c r="B18" i="5"/>
  <c r="C18" i="5"/>
  <c r="E18" i="5"/>
  <c r="F18" i="5"/>
  <c r="B19" i="5"/>
  <c r="C19" i="5"/>
  <c r="E19" i="5"/>
  <c r="F19" i="5"/>
  <c r="B20" i="5"/>
  <c r="C20" i="5"/>
  <c r="E20" i="5"/>
  <c r="F20" i="5"/>
  <c r="B21" i="5"/>
  <c r="C21" i="5"/>
  <c r="E21" i="5"/>
  <c r="F21" i="5"/>
  <c r="B22" i="5"/>
  <c r="C22" i="5"/>
  <c r="E22" i="5"/>
  <c r="F22" i="5"/>
  <c r="B23" i="5"/>
  <c r="C23" i="5"/>
  <c r="E23" i="5"/>
  <c r="F23" i="5"/>
  <c r="B24" i="5"/>
  <c r="C24" i="5"/>
  <c r="E24" i="5"/>
  <c r="F24" i="5"/>
  <c r="B25" i="5"/>
  <c r="C25" i="5"/>
  <c r="E25" i="5"/>
  <c r="F25" i="5"/>
  <c r="N25" i="5"/>
  <c r="B26" i="5"/>
  <c r="C26" i="5"/>
  <c r="E26" i="5"/>
  <c r="F26" i="5"/>
  <c r="B27" i="5"/>
  <c r="C27" i="5"/>
  <c r="E27" i="5"/>
  <c r="F27" i="5"/>
  <c r="B28" i="5"/>
  <c r="C28" i="5"/>
  <c r="E28" i="5"/>
  <c r="F28" i="5"/>
  <c r="B29" i="5"/>
  <c r="C29" i="5"/>
  <c r="E29" i="5"/>
  <c r="F29" i="5"/>
  <c r="B30" i="5"/>
  <c r="C30" i="5"/>
  <c r="E30" i="5"/>
  <c r="F30" i="5"/>
  <c r="B31" i="5"/>
  <c r="C31" i="5"/>
  <c r="E31" i="5"/>
  <c r="F31" i="5"/>
  <c r="B32" i="5"/>
  <c r="C32" i="5"/>
  <c r="E32" i="5"/>
  <c r="F32" i="5"/>
  <c r="B33" i="5"/>
  <c r="C33" i="5"/>
  <c r="E33" i="5"/>
  <c r="F33" i="5"/>
  <c r="B34" i="5"/>
  <c r="C34" i="5"/>
  <c r="E34" i="5"/>
  <c r="F34" i="5"/>
  <c r="B35" i="5"/>
  <c r="C35" i="5"/>
  <c r="E35" i="5"/>
  <c r="F35" i="5"/>
  <c r="B36" i="5"/>
  <c r="C36" i="5"/>
  <c r="E36" i="5"/>
  <c r="F36" i="5"/>
  <c r="B37" i="5"/>
  <c r="C37" i="5"/>
  <c r="E37" i="5"/>
  <c r="F37" i="5"/>
  <c r="B38" i="5"/>
  <c r="C38" i="5"/>
  <c r="E38" i="5"/>
  <c r="F38" i="5"/>
  <c r="C19" i="17"/>
  <c r="G11" i="5"/>
  <c r="C74" i="5"/>
  <c r="C75" i="5"/>
  <c r="C14" i="17"/>
  <c r="C15" i="17"/>
  <c r="C16" i="17"/>
  <c r="C17" i="17"/>
  <c r="C18" i="17"/>
  <c r="E22" i="17"/>
  <c r="C23" i="17"/>
  <c r="C26" i="17"/>
  <c r="V56" i="1"/>
  <c r="U56" i="1" s="1"/>
  <c r="F10" i="14"/>
  <c r="D14" i="14"/>
  <c r="C24" i="17"/>
  <c r="C14" i="1"/>
  <c r="A22" i="1" s="1"/>
  <c r="R12" i="4"/>
  <c r="R16" i="4"/>
  <c r="H42" i="22"/>
  <c r="G40" i="22"/>
  <c r="G35" i="22"/>
  <c r="D59" i="1"/>
  <c r="D36" i="22" s="1"/>
  <c r="D63" i="1"/>
  <c r="D40" i="22" s="1"/>
  <c r="D62" i="1"/>
  <c r="D39" i="22" s="1"/>
  <c r="D61" i="1"/>
  <c r="D48" i="5" s="1"/>
  <c r="D58" i="1"/>
  <c r="D45" i="5" s="1"/>
  <c r="D66" i="1"/>
  <c r="D53" i="5" s="1"/>
  <c r="D60" i="1"/>
  <c r="D47" i="5" s="1"/>
  <c r="D65" i="1"/>
  <c r="D42" i="22" s="1"/>
  <c r="D67" i="1"/>
  <c r="D54" i="20" s="1"/>
  <c r="D52" i="20"/>
  <c r="D48" i="20"/>
  <c r="V32" i="19"/>
  <c r="W32" i="19"/>
  <c r="C13" i="19"/>
  <c r="C14" i="19" s="1"/>
  <c r="A22" i="19" s="1"/>
  <c r="C22" i="19" s="1"/>
  <c r="C23" i="19" s="1"/>
  <c r="V30" i="19"/>
  <c r="W30" i="19"/>
  <c r="D52" i="5" l="1"/>
  <c r="H30" i="22"/>
  <c r="H38" i="22"/>
  <c r="H43" i="22"/>
  <c r="G19" i="22"/>
  <c r="H18" i="22"/>
  <c r="H10" i="22"/>
  <c r="H6" i="22"/>
  <c r="H25" i="22"/>
  <c r="H27" i="22"/>
  <c r="H35" i="22"/>
  <c r="H39" i="22"/>
  <c r="N40" i="22"/>
  <c r="N41" i="22"/>
  <c r="N42" i="22"/>
  <c r="N43" i="22"/>
  <c r="N44" i="22"/>
  <c r="R6" i="4"/>
  <c r="R10" i="4"/>
  <c r="D43" i="22"/>
  <c r="E20" i="20"/>
  <c r="D53" i="20"/>
  <c r="H11" i="22"/>
  <c r="H13" i="22"/>
  <c r="H15" i="22"/>
  <c r="D35" i="22"/>
  <c r="D45" i="20"/>
  <c r="H31" i="22"/>
  <c r="G15" i="22"/>
  <c r="E53" i="20"/>
  <c r="D37" i="22"/>
  <c r="R9" i="4"/>
  <c r="D46" i="20"/>
  <c r="D50" i="5"/>
  <c r="G11" i="22"/>
  <c r="H20" i="22"/>
  <c r="H24" i="22"/>
  <c r="H44" i="22"/>
  <c r="E32" i="20"/>
  <c r="R19" i="4"/>
  <c r="G6" i="22"/>
  <c r="E33" i="20"/>
  <c r="E38" i="20"/>
  <c r="G37" i="22"/>
  <c r="C25" i="17"/>
  <c r="N41" i="5"/>
  <c r="N16" i="5"/>
  <c r="E31" i="20"/>
  <c r="Q4" i="21"/>
  <c r="H7" i="22"/>
  <c r="H8" i="22"/>
  <c r="H17" i="22"/>
  <c r="H28" i="22"/>
  <c r="N30" i="5"/>
  <c r="H32" i="22"/>
  <c r="H36" i="22"/>
  <c r="D49" i="5"/>
  <c r="C21" i="1"/>
  <c r="D50" i="20"/>
  <c r="G12" i="22"/>
  <c r="E49" i="20"/>
  <c r="E35" i="20"/>
  <c r="N33" i="5"/>
  <c r="N43" i="5"/>
  <c r="H22" i="22"/>
  <c r="H26" i="22"/>
  <c r="H37" i="22"/>
  <c r="H21" i="22"/>
  <c r="H33" i="22"/>
  <c r="D49" i="20"/>
  <c r="A31" i="17"/>
  <c r="E27" i="20"/>
  <c r="G8" i="22"/>
  <c r="H9" i="22"/>
  <c r="H12" i="22"/>
  <c r="H16" i="22"/>
  <c r="H19" i="22"/>
  <c r="H23" i="22"/>
  <c r="R3" i="4"/>
  <c r="R5" i="4"/>
  <c r="R11" i="4"/>
  <c r="R13" i="4"/>
  <c r="R14" i="4"/>
  <c r="R4" i="4"/>
  <c r="R7" i="4"/>
  <c r="H29" i="22"/>
  <c r="R15" i="4"/>
  <c r="E44" i="20"/>
  <c r="O68" i="1"/>
  <c r="A20" i="1" s="1"/>
  <c r="C20" i="1" s="1"/>
  <c r="H5" i="22"/>
  <c r="H34" i="22"/>
  <c r="D56" i="1"/>
  <c r="F52" i="17"/>
  <c r="H14" i="22"/>
  <c r="E24" i="20"/>
  <c r="U4" i="21"/>
  <c r="O4" i="21"/>
  <c r="Y4" i="21"/>
  <c r="AA4" i="21"/>
  <c r="C22" i="1"/>
  <c r="A32" i="17"/>
  <c r="N37" i="5"/>
  <c r="N36" i="5"/>
  <c r="N35" i="5"/>
  <c r="N24" i="5"/>
  <c r="N19" i="5"/>
  <c r="N17" i="5"/>
  <c r="N15" i="5"/>
  <c r="N38" i="5"/>
  <c r="N34" i="5"/>
  <c r="N32" i="5"/>
  <c r="N31" i="5"/>
  <c r="N29" i="5"/>
  <c r="N28" i="5"/>
  <c r="N27" i="5"/>
  <c r="N46" i="5"/>
  <c r="N45" i="5"/>
  <c r="N44" i="5"/>
  <c r="N42" i="5"/>
  <c r="N40" i="5"/>
  <c r="N39" i="5"/>
  <c r="H40" i="22"/>
  <c r="G32" i="22"/>
  <c r="E42" i="20"/>
  <c r="G18" i="22"/>
  <c r="E28" i="20"/>
  <c r="R17" i="4"/>
  <c r="S6" i="4"/>
  <c r="S11" i="4"/>
  <c r="S19" i="4"/>
  <c r="S22" i="4"/>
  <c r="N26" i="5"/>
  <c r="N23" i="5"/>
  <c r="N22" i="5"/>
  <c r="N21" i="5"/>
  <c r="N20" i="5"/>
  <c r="N18" i="5"/>
  <c r="N54" i="5"/>
  <c r="N53" i="5"/>
  <c r="N52" i="5"/>
  <c r="N49" i="5"/>
  <c r="N48" i="5"/>
  <c r="N5" i="22"/>
  <c r="S4" i="4"/>
  <c r="S5" i="4"/>
  <c r="S21" i="4"/>
  <c r="R21" i="4"/>
  <c r="R8" i="4"/>
  <c r="R18" i="4"/>
  <c r="S23" i="4"/>
  <c r="H41" i="22"/>
  <c r="N51" i="5"/>
  <c r="F51" i="17"/>
  <c r="G41" i="22"/>
  <c r="D47" i="20"/>
  <c r="D38" i="22"/>
  <c r="D54" i="5"/>
  <c r="D46" i="5"/>
  <c r="D44" i="22"/>
  <c r="Q64" i="1"/>
  <c r="Q68" i="1" s="1"/>
  <c r="E15" i="20"/>
  <c r="S4" i="21"/>
  <c r="G26" i="22"/>
  <c r="E40" i="20"/>
  <c r="G33" i="22"/>
  <c r="P4" i="21"/>
  <c r="C55" i="17"/>
  <c r="F57" i="17"/>
  <c r="C53" i="17"/>
  <c r="F53" i="17"/>
  <c r="Z4" i="21"/>
  <c r="R20" i="4"/>
  <c r="G44" i="22"/>
  <c r="E48" i="20"/>
  <c r="G27" i="22"/>
  <c r="G36" i="22"/>
  <c r="E30" i="20"/>
  <c r="G16" i="22"/>
  <c r="E41" i="20"/>
  <c r="G42" i="22"/>
  <c r="E19" i="20"/>
  <c r="G24" i="22"/>
  <c r="G7" i="22"/>
  <c r="G13" i="22"/>
  <c r="G29" i="22"/>
  <c r="V59" i="1"/>
  <c r="V38" i="1"/>
  <c r="V30" i="1"/>
  <c r="V48" i="1"/>
  <c r="U48" i="1" s="1"/>
  <c r="V55" i="1"/>
  <c r="U55" i="1" s="1"/>
  <c r="V29" i="19"/>
  <c r="W29" i="19" s="1"/>
  <c r="V29" i="1"/>
  <c r="D1" i="21"/>
  <c r="V42" i="1"/>
  <c r="V63" i="1"/>
  <c r="V57" i="1"/>
  <c r="U57" i="1" s="1"/>
  <c r="V60" i="1"/>
  <c r="V43" i="1"/>
  <c r="V41" i="1"/>
  <c r="V66" i="1"/>
  <c r="C9" i="17"/>
  <c r="V31" i="1"/>
  <c r="V50" i="1"/>
  <c r="U50" i="1" s="1"/>
  <c r="V58" i="1"/>
  <c r="V37" i="1"/>
  <c r="D1" i="22"/>
  <c r="D9" i="5"/>
  <c r="V53" i="1"/>
  <c r="U53" i="1" s="1"/>
  <c r="V36" i="1"/>
  <c r="V35" i="1"/>
  <c r="V45" i="1"/>
  <c r="U45" i="1" s="1"/>
  <c r="V54" i="1"/>
  <c r="U54" i="1" s="1"/>
  <c r="V44" i="1"/>
  <c r="V67" i="1"/>
  <c r="V49" i="1"/>
  <c r="U49" i="1" s="1"/>
  <c r="V52" i="1"/>
  <c r="U52" i="1" s="1"/>
  <c r="V32" i="1"/>
  <c r="V62" i="1"/>
  <c r="V40" i="1"/>
  <c r="V61" i="1"/>
  <c r="V39" i="1"/>
  <c r="V34" i="1"/>
  <c r="V28" i="1"/>
  <c r="V46" i="1"/>
  <c r="U46" i="1" s="1"/>
  <c r="V64" i="1"/>
  <c r="U64" i="1" s="1"/>
  <c r="V51" i="1"/>
  <c r="U51" i="1" s="1"/>
  <c r="V47" i="1"/>
  <c r="U47" i="1" s="1"/>
  <c r="V65" i="1"/>
  <c r="D9" i="20"/>
  <c r="V33" i="1"/>
  <c r="U36" i="1" l="1"/>
  <c r="W36" i="1"/>
  <c r="D36" i="1" s="1"/>
  <c r="C4" i="21"/>
  <c r="J4" i="21" s="1"/>
  <c r="A30" i="17"/>
  <c r="U33" i="1"/>
  <c r="W33" i="1"/>
  <c r="D33" i="1" s="1"/>
  <c r="U34" i="1"/>
  <c r="W34" i="1"/>
  <c r="D34" i="1" s="1"/>
  <c r="U43" i="1"/>
  <c r="W43" i="1"/>
  <c r="D43" i="1" s="1"/>
  <c r="U39" i="1"/>
  <c r="W39" i="1"/>
  <c r="D39" i="1" s="1"/>
  <c r="U37" i="1"/>
  <c r="W37" i="1"/>
  <c r="D37" i="1" s="1"/>
  <c r="U30" i="1"/>
  <c r="W30" i="1"/>
  <c r="D30" i="1" s="1"/>
  <c r="U44" i="1"/>
  <c r="W44" i="1"/>
  <c r="D44" i="1" s="1"/>
  <c r="U40" i="1"/>
  <c r="W40" i="1"/>
  <c r="D40" i="1" s="1"/>
  <c r="U38" i="1"/>
  <c r="W38" i="1"/>
  <c r="D38" i="1" s="1"/>
  <c r="U35" i="1"/>
  <c r="W35" i="1"/>
  <c r="D35" i="1" s="1"/>
  <c r="U31" i="1"/>
  <c r="W31" i="1"/>
  <c r="D31" i="1" s="1"/>
  <c r="U42" i="1"/>
  <c r="W42" i="1"/>
  <c r="D42" i="1" s="1"/>
  <c r="U32" i="1"/>
  <c r="W32" i="1"/>
  <c r="D32" i="1" s="1"/>
  <c r="U29" i="1"/>
  <c r="W29" i="1"/>
  <c r="D29" i="1" s="1"/>
  <c r="U28" i="1"/>
  <c r="W28" i="1"/>
  <c r="D28" i="1" s="1"/>
  <c r="U41" i="1"/>
  <c r="W41" i="1"/>
  <c r="D41" i="1" s="1"/>
  <c r="U67" i="1"/>
  <c r="X67" i="1" s="1"/>
  <c r="Y67" i="1" s="1"/>
  <c r="AD67" i="1" s="1"/>
  <c r="U60" i="1"/>
  <c r="X60" i="1" s="1"/>
  <c r="Y60" i="1" s="1"/>
  <c r="AB60" i="1" s="1"/>
  <c r="U65" i="1"/>
  <c r="X65" i="1" s="1"/>
  <c r="Y65" i="1" s="1"/>
  <c r="AD65" i="1" s="1"/>
  <c r="U63" i="1"/>
  <c r="X63" i="1" s="1"/>
  <c r="Y63" i="1" s="1"/>
  <c r="AD63" i="1" s="1"/>
  <c r="U62" i="1"/>
  <c r="X62" i="1" s="1"/>
  <c r="Y62" i="1" s="1"/>
  <c r="AA62" i="1" s="1"/>
  <c r="U59" i="1"/>
  <c r="X59" i="1" s="1"/>
  <c r="Y59" i="1" s="1"/>
  <c r="AC59" i="1" s="1"/>
  <c r="U66" i="1"/>
  <c r="X66" i="1" s="1"/>
  <c r="Y66" i="1" s="1"/>
  <c r="AB66" i="1" s="1"/>
  <c r="U61" i="1"/>
  <c r="X61" i="1" s="1"/>
  <c r="Y61" i="1" s="1"/>
  <c r="AD61" i="1" s="1"/>
  <c r="U58" i="1"/>
  <c r="X58" i="1" s="1"/>
  <c r="Y58" i="1" s="1"/>
  <c r="Z58" i="1" s="1"/>
  <c r="C31" i="17"/>
  <c r="M4" i="21"/>
  <c r="D57" i="1"/>
  <c r="X56" i="1"/>
  <c r="Y56" i="1" s="1"/>
  <c r="AA56" i="1" s="1"/>
  <c r="D43" i="20"/>
  <c r="D33" i="22"/>
  <c r="D43" i="5"/>
  <c r="D55" i="1"/>
  <c r="D54" i="1"/>
  <c r="D53" i="1"/>
  <c r="D47" i="1"/>
  <c r="D51" i="1"/>
  <c r="D46" i="1"/>
  <c r="D52" i="1"/>
  <c r="D49" i="1"/>
  <c r="D45" i="1"/>
  <c r="D50" i="1"/>
  <c r="D48" i="1"/>
  <c r="C32" i="17"/>
  <c r="N4" i="21"/>
  <c r="D64" i="1"/>
  <c r="K4" i="21"/>
  <c r="C23" i="1"/>
  <c r="C33" i="17" s="1"/>
  <c r="L4" i="21"/>
  <c r="C30" i="17"/>
  <c r="Z60" i="1" l="1"/>
  <c r="AD60" i="1"/>
  <c r="AA60" i="1"/>
  <c r="AC60" i="1"/>
  <c r="AA65" i="1"/>
  <c r="Z67" i="1"/>
  <c r="AC65" i="1"/>
  <c r="AB65" i="1"/>
  <c r="Z65" i="1"/>
  <c r="D44" i="5"/>
  <c r="D44" i="20"/>
  <c r="D34" i="22"/>
  <c r="X57" i="1"/>
  <c r="Y57" i="1" s="1"/>
  <c r="AA57" i="1" s="1"/>
  <c r="AC66" i="1"/>
  <c r="X55" i="1"/>
  <c r="Y55" i="1" s="1"/>
  <c r="AB55" i="1" s="1"/>
  <c r="D42" i="20"/>
  <c r="D42" i="5"/>
  <c r="D32" i="22"/>
  <c r="X53" i="1"/>
  <c r="Y53" i="1" s="1"/>
  <c r="AD53" i="1" s="1"/>
  <c r="X54" i="1"/>
  <c r="Y54" i="1" s="1"/>
  <c r="AB54" i="1" s="1"/>
  <c r="D31" i="22"/>
  <c r="D41" i="20"/>
  <c r="D41" i="5"/>
  <c r="D40" i="20"/>
  <c r="D40" i="5"/>
  <c r="D30" i="22"/>
  <c r="AC61" i="1"/>
  <c r="Z59" i="1"/>
  <c r="D25" i="22"/>
  <c r="D35" i="5"/>
  <c r="D35" i="20"/>
  <c r="D27" i="22"/>
  <c r="D37" i="20"/>
  <c r="D37" i="5"/>
  <c r="D22" i="22"/>
  <c r="D32" i="20"/>
  <c r="D32" i="5"/>
  <c r="D26" i="22"/>
  <c r="D36" i="20"/>
  <c r="D36" i="5"/>
  <c r="D20" i="22"/>
  <c r="D30" i="20"/>
  <c r="D30" i="5"/>
  <c r="D39" i="20"/>
  <c r="D29" i="22"/>
  <c r="D39" i="5"/>
  <c r="D33" i="5"/>
  <c r="D33" i="20"/>
  <c r="D23" i="22"/>
  <c r="D28" i="22"/>
  <c r="D38" i="5"/>
  <c r="D38" i="20"/>
  <c r="D21" i="22"/>
  <c r="D31" i="5"/>
  <c r="D31" i="20"/>
  <c r="D24" i="22"/>
  <c r="D34" i="20"/>
  <c r="D34" i="5"/>
  <c r="X48" i="1"/>
  <c r="Y48" i="1" s="1"/>
  <c r="AC48" i="1" s="1"/>
  <c r="X50" i="1"/>
  <c r="Y50" i="1" s="1"/>
  <c r="Z50" i="1" s="1"/>
  <c r="X45" i="1"/>
  <c r="Y45" i="1" s="1"/>
  <c r="X49" i="1"/>
  <c r="Y49" i="1" s="1"/>
  <c r="AC49" i="1" s="1"/>
  <c r="X43" i="1"/>
  <c r="Y43" i="1" s="1"/>
  <c r="Z43" i="1" s="1"/>
  <c r="X52" i="1"/>
  <c r="Y52" i="1" s="1"/>
  <c r="AC52" i="1" s="1"/>
  <c r="X46" i="1"/>
  <c r="Y46" i="1" s="1"/>
  <c r="AC46" i="1" s="1"/>
  <c r="X51" i="1"/>
  <c r="Y51" i="1" s="1"/>
  <c r="AB51" i="1" s="1"/>
  <c r="X44" i="1"/>
  <c r="Y44" i="1" s="1"/>
  <c r="X47" i="1"/>
  <c r="Y47" i="1" s="1"/>
  <c r="Z47" i="1" s="1"/>
  <c r="D29" i="20"/>
  <c r="D29" i="5"/>
  <c r="D19" i="22"/>
  <c r="X40" i="1"/>
  <c r="Y40" i="1" s="1"/>
  <c r="X41" i="1"/>
  <c r="Y41" i="1" s="1"/>
  <c r="X42" i="1"/>
  <c r="Y42" i="1" s="1"/>
  <c r="Z42" i="1" s="1"/>
  <c r="D18" i="22"/>
  <c r="D28" i="20"/>
  <c r="D28" i="5"/>
  <c r="D27" i="5"/>
  <c r="D17" i="22"/>
  <c r="D27" i="20"/>
  <c r="AD59" i="1"/>
  <c r="AD66" i="1"/>
  <c r="X39" i="1"/>
  <c r="Y39" i="1" s="1"/>
  <c r="AA39" i="1" s="1"/>
  <c r="D16" i="22"/>
  <c r="D26" i="20"/>
  <c r="D26" i="5"/>
  <c r="D24" i="20"/>
  <c r="D24" i="5"/>
  <c r="D14" i="22"/>
  <c r="AA59" i="1"/>
  <c r="AA66" i="1"/>
  <c r="AA67" i="1"/>
  <c r="X37" i="1"/>
  <c r="Y37" i="1" s="1"/>
  <c r="D25" i="5"/>
  <c r="D15" i="22"/>
  <c r="D25" i="20"/>
  <c r="AB59" i="1"/>
  <c r="Z66" i="1"/>
  <c r="AB67" i="1"/>
  <c r="AC67" i="1"/>
  <c r="X38" i="1"/>
  <c r="Y38" i="1" s="1"/>
  <c r="D13" i="22"/>
  <c r="D23" i="5"/>
  <c r="D23" i="20"/>
  <c r="X36" i="1"/>
  <c r="Y36" i="1" s="1"/>
  <c r="D22" i="5"/>
  <c r="D22" i="20"/>
  <c r="D12" i="22"/>
  <c r="X35" i="1"/>
  <c r="Y35" i="1" s="1"/>
  <c r="AC35" i="1" s="1"/>
  <c r="D21" i="20"/>
  <c r="D11" i="22"/>
  <c r="D21" i="5"/>
  <c r="X34" i="1"/>
  <c r="Y34" i="1" s="1"/>
  <c r="D10" i="22"/>
  <c r="D20" i="5"/>
  <c r="D20" i="20"/>
  <c r="X33" i="1"/>
  <c r="Y33" i="1" s="1"/>
  <c r="AD33" i="1" s="1"/>
  <c r="D9" i="22"/>
  <c r="D19" i="20"/>
  <c r="D19" i="5"/>
  <c r="X32" i="1"/>
  <c r="Y32" i="1" s="1"/>
  <c r="AA32" i="1" s="1"/>
  <c r="D18" i="20"/>
  <c r="D18" i="5"/>
  <c r="D8" i="22"/>
  <c r="X31" i="1"/>
  <c r="Y31" i="1" s="1"/>
  <c r="Z31" i="1" s="1"/>
  <c r="D17" i="5"/>
  <c r="D17" i="20"/>
  <c r="D7" i="22"/>
  <c r="X30" i="1"/>
  <c r="Y30" i="1" s="1"/>
  <c r="AB30" i="1" s="1"/>
  <c r="Z61" i="1"/>
  <c r="AA61" i="1"/>
  <c r="AB61" i="1"/>
  <c r="D16" i="5"/>
  <c r="D16" i="20"/>
  <c r="D6" i="22"/>
  <c r="X29" i="1"/>
  <c r="Y29" i="1" s="1"/>
  <c r="AA29" i="1" s="1"/>
  <c r="D51" i="20"/>
  <c r="D51" i="5"/>
  <c r="D41" i="22"/>
  <c r="X64" i="1"/>
  <c r="Y64" i="1" s="1"/>
  <c r="AC56" i="1"/>
  <c r="AD58" i="1"/>
  <c r="AB56" i="1"/>
  <c r="AA58" i="1"/>
  <c r="AD56" i="1"/>
  <c r="Z56" i="1"/>
  <c r="AB58" i="1"/>
  <c r="AC58" i="1"/>
  <c r="AC63" i="1"/>
  <c r="AD62" i="1"/>
  <c r="AA63" i="1"/>
  <c r="AB63" i="1"/>
  <c r="Z63" i="1"/>
  <c r="AC62" i="1"/>
  <c r="AB62" i="1"/>
  <c r="Z62" i="1"/>
  <c r="X28" i="1"/>
  <c r="Y28" i="1" s="1"/>
  <c r="D5" i="22"/>
  <c r="AE60" i="1" l="1"/>
  <c r="AC54" i="1"/>
  <c r="AE65" i="1"/>
  <c r="AD46" i="1"/>
  <c r="AD57" i="1"/>
  <c r="AB57" i="1"/>
  <c r="AA54" i="1"/>
  <c r="AD54" i="1"/>
  <c r="Z54" i="1"/>
  <c r="AA55" i="1"/>
  <c r="AC57" i="1"/>
  <c r="AC55" i="1"/>
  <c r="Z57" i="1"/>
  <c r="AA53" i="1"/>
  <c r="AB53" i="1"/>
  <c r="AD55" i="1"/>
  <c r="Z55" i="1"/>
  <c r="AA46" i="1"/>
  <c r="Z53" i="1"/>
  <c r="AC53" i="1"/>
  <c r="AC39" i="1"/>
  <c r="AA49" i="1"/>
  <c r="Z51" i="1"/>
  <c r="AD39" i="1"/>
  <c r="Z52" i="1"/>
  <c r="AA51" i="1"/>
  <c r="AA43" i="1"/>
  <c r="AB43" i="1"/>
  <c r="AC43" i="1"/>
  <c r="Z46" i="1"/>
  <c r="AB35" i="1"/>
  <c r="AD48" i="1"/>
  <c r="AA48" i="1"/>
  <c r="Z48" i="1"/>
  <c r="AD43" i="1"/>
  <c r="AB48" i="1"/>
  <c r="AB46" i="1"/>
  <c r="AE66" i="1"/>
  <c r="AD47" i="1"/>
  <c r="AD52" i="1"/>
  <c r="AD51" i="1"/>
  <c r="Z39" i="1"/>
  <c r="AB50" i="1"/>
  <c r="AD42" i="1"/>
  <c r="AB49" i="1"/>
  <c r="AB47" i="1"/>
  <c r="AB52" i="1"/>
  <c r="AB39" i="1"/>
  <c r="AC47" i="1"/>
  <c r="AA47" i="1"/>
  <c r="AA52" i="1"/>
  <c r="Z49" i="1"/>
  <c r="AC50" i="1"/>
  <c r="AA50" i="1"/>
  <c r="AD49" i="1"/>
  <c r="AC51" i="1"/>
  <c r="AD50" i="1"/>
  <c r="AB44" i="1"/>
  <c r="AC44" i="1"/>
  <c r="AA44" i="1"/>
  <c r="Z44" i="1"/>
  <c r="AD44" i="1"/>
  <c r="AD45" i="1"/>
  <c r="AB45" i="1"/>
  <c r="Z45" i="1"/>
  <c r="AA45" i="1"/>
  <c r="AC45" i="1"/>
  <c r="AB42" i="1"/>
  <c r="AC42" i="1"/>
  <c r="AA42" i="1"/>
  <c r="AA40" i="1"/>
  <c r="AD40" i="1"/>
  <c r="AB40" i="1"/>
  <c r="AC40" i="1"/>
  <c r="Z40" i="1"/>
  <c r="AC41" i="1"/>
  <c r="AB41" i="1"/>
  <c r="Z41" i="1"/>
  <c r="AD41" i="1"/>
  <c r="AA41" i="1"/>
  <c r="AE67" i="1"/>
  <c r="AE61" i="1"/>
  <c r="AE59" i="1"/>
  <c r="AC37" i="1"/>
  <c r="AD37" i="1"/>
  <c r="Z37" i="1"/>
  <c r="AA37" i="1"/>
  <c r="AB37" i="1"/>
  <c r="AB38" i="1"/>
  <c r="AA38" i="1"/>
  <c r="AC38" i="1"/>
  <c r="Z38" i="1"/>
  <c r="AD38" i="1"/>
  <c r="Z36" i="1"/>
  <c r="AB36" i="1"/>
  <c r="AD36" i="1"/>
  <c r="AA36" i="1"/>
  <c r="AC36" i="1"/>
  <c r="AC29" i="1"/>
  <c r="AA35" i="1"/>
  <c r="AD35" i="1"/>
  <c r="AC33" i="1"/>
  <c r="AA33" i="1"/>
  <c r="Z33" i="1"/>
  <c r="AB33" i="1"/>
  <c r="Z35" i="1"/>
  <c r="AD30" i="1"/>
  <c r="AC30" i="1"/>
  <c r="AD32" i="1"/>
  <c r="Z32" i="1"/>
  <c r="AA34" i="1"/>
  <c r="AD34" i="1"/>
  <c r="Z34" i="1"/>
  <c r="AB34" i="1"/>
  <c r="AC34" i="1"/>
  <c r="AB32" i="1"/>
  <c r="AC32" i="1"/>
  <c r="Z30" i="1"/>
  <c r="AD29" i="1"/>
  <c r="AC31" i="1"/>
  <c r="AD31" i="1"/>
  <c r="AB31" i="1"/>
  <c r="AA30" i="1"/>
  <c r="AA31" i="1"/>
  <c r="Z29" i="1"/>
  <c r="AB29" i="1"/>
  <c r="AA64" i="1"/>
  <c r="AC64" i="1"/>
  <c r="AD64" i="1"/>
  <c r="AB64" i="1"/>
  <c r="Z64" i="1"/>
  <c r="AE56" i="1"/>
  <c r="I56" i="1" s="1"/>
  <c r="H43" i="5" s="1"/>
  <c r="AE58" i="1"/>
  <c r="AE62" i="1"/>
  <c r="AE63" i="1"/>
  <c r="AA28" i="1"/>
  <c r="AC28" i="1"/>
  <c r="AD28" i="1"/>
  <c r="AB28" i="1"/>
  <c r="Z28" i="1"/>
  <c r="D15" i="20"/>
  <c r="D15" i="5"/>
  <c r="AE57" i="1" l="1"/>
  <c r="I57" i="1" s="1"/>
  <c r="H44" i="5" s="1"/>
  <c r="AE54" i="1"/>
  <c r="I54" i="1" s="1"/>
  <c r="H41" i="5" s="1"/>
  <c r="AE46" i="1"/>
  <c r="I46" i="1" s="1"/>
  <c r="H33" i="5" s="1"/>
  <c r="AE39" i="1"/>
  <c r="I39" i="1" s="1"/>
  <c r="H26" i="5" s="1"/>
  <c r="AE53" i="1"/>
  <c r="I53" i="1" s="1"/>
  <c r="H40" i="5" s="1"/>
  <c r="AE55" i="1"/>
  <c r="I55" i="1" s="1"/>
  <c r="H42" i="5" s="1"/>
  <c r="AE51" i="1"/>
  <c r="I51" i="1" s="1"/>
  <c r="H38" i="5" s="1"/>
  <c r="AE49" i="1"/>
  <c r="I49" i="1" s="1"/>
  <c r="H36" i="5" s="1"/>
  <c r="AE52" i="1"/>
  <c r="I52" i="1" s="1"/>
  <c r="H39" i="5" s="1"/>
  <c r="AE40" i="1"/>
  <c r="I40" i="1" s="1"/>
  <c r="H27" i="5" s="1"/>
  <c r="AE43" i="1"/>
  <c r="I43" i="1" s="1"/>
  <c r="H30" i="5" s="1"/>
  <c r="AE48" i="1"/>
  <c r="I48" i="1" s="1"/>
  <c r="H35" i="5" s="1"/>
  <c r="AE47" i="1"/>
  <c r="I47" i="1" s="1"/>
  <c r="H34" i="5" s="1"/>
  <c r="AE50" i="1"/>
  <c r="I50" i="1" s="1"/>
  <c r="H37" i="5" s="1"/>
  <c r="AE42" i="1"/>
  <c r="I42" i="1" s="1"/>
  <c r="H29" i="5" s="1"/>
  <c r="AE44" i="1"/>
  <c r="I44" i="1" s="1"/>
  <c r="H31" i="5" s="1"/>
  <c r="AE45" i="1"/>
  <c r="I45" i="1" s="1"/>
  <c r="H32" i="5" s="1"/>
  <c r="AE41" i="1"/>
  <c r="I41" i="1" s="1"/>
  <c r="H28" i="5" s="1"/>
  <c r="AE33" i="1"/>
  <c r="I33" i="1" s="1"/>
  <c r="H20" i="5" s="1"/>
  <c r="AE30" i="1"/>
  <c r="I30" i="1" s="1"/>
  <c r="H17" i="5" s="1"/>
  <c r="AE38" i="1"/>
  <c r="I38" i="1" s="1"/>
  <c r="H25" i="5" s="1"/>
  <c r="AE37" i="1"/>
  <c r="I37" i="1" s="1"/>
  <c r="H24" i="5" s="1"/>
  <c r="AE31" i="1"/>
  <c r="I31" i="1" s="1"/>
  <c r="H18" i="5" s="1"/>
  <c r="AE32" i="1"/>
  <c r="I32" i="1" s="1"/>
  <c r="H19" i="5" s="1"/>
  <c r="AE36" i="1"/>
  <c r="I36" i="1" s="1"/>
  <c r="H23" i="5" s="1"/>
  <c r="AE35" i="1"/>
  <c r="I35" i="1" s="1"/>
  <c r="H22" i="5" s="1"/>
  <c r="AE29" i="1"/>
  <c r="AE34" i="1"/>
  <c r="I34" i="1" s="1"/>
  <c r="H21" i="5" s="1"/>
  <c r="AE64" i="1"/>
  <c r="I64" i="1" s="1"/>
  <c r="H51" i="5" s="1"/>
  <c r="AE28" i="1"/>
  <c r="I28" i="1" s="1"/>
  <c r="I29" i="1" l="1"/>
  <c r="H16" i="5" s="1"/>
  <c r="H22" i="1"/>
  <c r="C45" i="17" s="1"/>
  <c r="G22" i="1"/>
  <c r="H4" i="21" s="1"/>
  <c r="H15" i="5"/>
  <c r="G21" i="1"/>
  <c r="C42" i="17" s="1"/>
  <c r="F21" i="1" l="1"/>
  <c r="E4" i="21" s="1"/>
  <c r="F22" i="1"/>
  <c r="C43" i="17" s="1"/>
  <c r="I4" i="21"/>
  <c r="F4" i="21"/>
  <c r="C44" i="17"/>
  <c r="C41" i="17" l="1"/>
  <c r="C46" i="17" s="1"/>
  <c r="G4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zimmermann</author>
  </authors>
  <commentList>
    <comment ref="D2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Info:
J=Jungschütze und Junior
E/S=Elite / Senior
V=Veteran
SV=Seniorveteran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Ch. Zimmermann</author>
    <author>zimmermann</author>
    <author>Zimmermann Christian</author>
  </authors>
  <commentList>
    <comment ref="C2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Jahrgang nur 2stellig eintragen.
Beispiel: Jg 1979
Eingabe: 79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Info:
U10…U21=Jungschütze und Junior
E/S=Elite / Senior
V=Veteran
SV=Seniorveteran</t>
        </r>
      </text>
    </comment>
    <comment ref="R27" authorId="2" shapeId="0" xr:uid="{00000000-0006-0000-0200-000003000000}">
      <text>
        <r>
          <rPr>
            <b/>
            <sz val="9"/>
            <color indexed="81"/>
            <rFont val="Tahoma"/>
            <family val="2"/>
          </rPr>
          <t>Stellung bei U10/U13/U15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F</t>
        </r>
        <r>
          <rPr>
            <sz val="9"/>
            <color indexed="81"/>
            <rFont val="Tahoma"/>
            <family val="2"/>
          </rPr>
          <t xml:space="preserve"> bei stehend frei
</t>
        </r>
        <r>
          <rPr>
            <b/>
            <sz val="9"/>
            <color indexed="81"/>
            <rFont val="Tahoma"/>
            <family val="2"/>
          </rPr>
          <t>X</t>
        </r>
        <r>
          <rPr>
            <sz val="9"/>
            <color indexed="81"/>
            <rFont val="Tahoma"/>
            <family val="2"/>
          </rPr>
          <t xml:space="preserve"> bei aufgelegt (gem. Reglement und J+S Bestimmungen)
</t>
        </r>
      </text>
    </comment>
  </commentList>
</comments>
</file>

<file path=xl/sharedStrings.xml><?xml version="1.0" encoding="utf-8"?>
<sst xmlns="http://schemas.openxmlformats.org/spreadsheetml/2006/main" count="392" uniqueCount="191">
  <si>
    <t>Abteilung Breitensport:</t>
  </si>
  <si>
    <t>www.lksv.ch</t>
  </si>
  <si>
    <t>Adresse</t>
  </si>
  <si>
    <t>PLZ / Ort</t>
  </si>
  <si>
    <t>Teilnehmer</t>
  </si>
  <si>
    <t>Name Vorname</t>
  </si>
  <si>
    <t>Jg</t>
  </si>
  <si>
    <t>J/V/SV</t>
  </si>
  <si>
    <t>Waffe</t>
  </si>
  <si>
    <t>Email:</t>
  </si>
  <si>
    <t>Bemerkung:</t>
  </si>
  <si>
    <t>Gewehr</t>
  </si>
  <si>
    <t>Stgw90</t>
  </si>
  <si>
    <t>Stagw</t>
  </si>
  <si>
    <t>FW</t>
  </si>
  <si>
    <t>Pistole</t>
  </si>
  <si>
    <t>keine</t>
  </si>
  <si>
    <t>Waffe wählen</t>
  </si>
  <si>
    <t>Verein:</t>
  </si>
  <si>
    <t>Name Vorname:</t>
  </si>
  <si>
    <t>Adresse:</t>
  </si>
  <si>
    <t>PLZ / Ort:</t>
  </si>
  <si>
    <t>Muster Hans</t>
  </si>
  <si>
    <t>Kar</t>
  </si>
  <si>
    <t>6035 Perlen</t>
  </si>
  <si>
    <t>Alter</t>
  </si>
  <si>
    <t>Zusatz bestimmen</t>
  </si>
  <si>
    <t>Standblätter</t>
  </si>
  <si>
    <t>Allgemein</t>
  </si>
  <si>
    <t>Auswählen</t>
  </si>
  <si>
    <t>Papier</t>
  </si>
  <si>
    <t>Excel-Datei</t>
  </si>
  <si>
    <t>Total</t>
  </si>
  <si>
    <t>Anweisung</t>
  </si>
  <si>
    <t>- Es kann nur auf den "grünen" Feldern geschrieben werden</t>
  </si>
  <si>
    <t>Termine</t>
  </si>
  <si>
    <t>- Einsenden per Email an:</t>
  </si>
  <si>
    <t>- Bedeutung Registerfarben</t>
  </si>
  <si>
    <t>- grün:</t>
  </si>
  <si>
    <t>Register enthält Felder, die ausgefüllt werden müssen</t>
  </si>
  <si>
    <t xml:space="preserve">- gelb: </t>
  </si>
  <si>
    <t>Register enthält Zusammenfassungen der grünen Register und</t>
  </si>
  <si>
    <t>- weiss:</t>
  </si>
  <si>
    <t>aktuelles Register</t>
  </si>
  <si>
    <t>Register mit Informationen, Beispielen, Anweisungen</t>
  </si>
  <si>
    <t>- orange</t>
  </si>
  <si>
    <t>- Unter dem Register "Muster" ist ein Eingabebeispiel abgebildet</t>
  </si>
  <si>
    <t>Bemerkung</t>
  </si>
  <si>
    <t>Abrechnung</t>
  </si>
  <si>
    <t>Luzernerstich-Verantwortlicher im Verein</t>
  </si>
  <si>
    <t>Distanz auswählen</t>
  </si>
  <si>
    <t>Gewehr 300m</t>
  </si>
  <si>
    <t>Kleinkaliber 50m</t>
  </si>
  <si>
    <t>Pistole 25/50m</t>
  </si>
  <si>
    <t>Erhalten</t>
  </si>
  <si>
    <t>Vereinsnummer</t>
  </si>
  <si>
    <t>Verbrauch</t>
  </si>
  <si>
    <t>Fehlende Standblätter</t>
  </si>
  <si>
    <t>Verschrieben</t>
  </si>
  <si>
    <t>Abrechnung Doppelgelder</t>
  </si>
  <si>
    <t>Anspruch auf Auszeichnung</t>
  </si>
  <si>
    <t>Hauptdoppel à CHF 10.-</t>
  </si>
  <si>
    <t>fehlende Standblätter à CHF 4.-</t>
  </si>
  <si>
    <t>Nachdoppel à CHF 4.-</t>
  </si>
  <si>
    <t>Total zu Überweisen</t>
  </si>
  <si>
    <t>Stgw57/02</t>
  </si>
  <si>
    <t>Stgw57/03</t>
  </si>
  <si>
    <t>Kranzabzeichen</t>
  </si>
  <si>
    <t>Kranzkarte</t>
  </si>
  <si>
    <t>einfach</t>
  </si>
  <si>
    <t>dreifach</t>
  </si>
  <si>
    <t>fünffach</t>
  </si>
  <si>
    <t>-</t>
  </si>
  <si>
    <t>Auszeichnung</t>
  </si>
  <si>
    <t>Res. 1</t>
  </si>
  <si>
    <t>Res. 2</t>
  </si>
  <si>
    <t>Res. 3</t>
  </si>
  <si>
    <t>Res. 4</t>
  </si>
  <si>
    <t>Res. 5</t>
  </si>
  <si>
    <t>Anz. HD</t>
  </si>
  <si>
    <t>Anz. ND</t>
  </si>
  <si>
    <t>Auszeichnung wählen</t>
  </si>
  <si>
    <t>KK 1fach</t>
  </si>
  <si>
    <t>KK 3fach</t>
  </si>
  <si>
    <t>KK 5fach</t>
  </si>
  <si>
    <t>KA 3fach</t>
  </si>
  <si>
    <t>KA 1fach</t>
  </si>
  <si>
    <t>René Achermann</t>
  </si>
  <si>
    <t>Chef Luzernerstich</t>
  </si>
  <si>
    <t>Leutschentalstrasse 8</t>
  </si>
  <si>
    <t>6252 Dagmersellen</t>
  </si>
  <si>
    <t>Tel. P: 062 756 18 58</t>
  </si>
  <si>
    <t>E-Mail: rene.achermann@raonet.ch</t>
  </si>
  <si>
    <t>*</t>
  </si>
  <si>
    <t>Ressort Luzernerstich</t>
  </si>
  <si>
    <t>Vereinsnummer:</t>
  </si>
  <si>
    <t>Kranzkarte 1-fach</t>
  </si>
  <si>
    <t>Kranzkarte 3-fach</t>
  </si>
  <si>
    <t>Kranzkarte 5-fach</t>
  </si>
  <si>
    <t>Kranzabzeichen 1-fach</t>
  </si>
  <si>
    <t>Kranzabzeichen 3-fach</t>
  </si>
  <si>
    <t>Total Auszeichnungen</t>
  </si>
  <si>
    <t>Druckluftw. 10m</t>
  </si>
  <si>
    <t>Verein (Ort, Bezeichn.)</t>
  </si>
  <si>
    <t>Statistik Waffen</t>
  </si>
  <si>
    <t>Statistik Waffen (Anzahl)</t>
  </si>
  <si>
    <t>ZUSAMMENFASSUNG</t>
  </si>
  <si>
    <t>RESULTATE</t>
  </si>
  <si>
    <t>Total 5 Passen</t>
  </si>
  <si>
    <t>Hugentobler Hugo</t>
  </si>
  <si>
    <t>Strasse 55</t>
  </si>
  <si>
    <t>Bahnhofstrasse 22</t>
  </si>
  <si>
    <t>1.03.0.02.0XX</t>
  </si>
  <si>
    <t>Musterverein SG</t>
  </si>
  <si>
    <t>hans.muster@bluewin.ch</t>
  </si>
  <si>
    <t>Retour ungebraucht</t>
  </si>
  <si>
    <t>HÖCHSTRESULTATE</t>
  </si>
  <si>
    <t>LS RESULTATE</t>
  </si>
  <si>
    <t>HD</t>
  </si>
  <si>
    <t>ND</t>
  </si>
  <si>
    <t>KA 1</t>
  </si>
  <si>
    <t>KA 3</t>
  </si>
  <si>
    <t>KK 1</t>
  </si>
  <si>
    <t>KK 3</t>
  </si>
  <si>
    <t>KK 5</t>
  </si>
  <si>
    <t>Verein</t>
  </si>
  <si>
    <t>Abrechnungsformular für Luzernerstich</t>
  </si>
  <si>
    <t>Termin</t>
  </si>
  <si>
    <t>rene.achermann@raonet.ch</t>
  </si>
  <si>
    <t>- rot</t>
  </si>
  <si>
    <t>- Jahrgänge zweistellig eingeben (z.B. 65 anstelle von 1965)</t>
  </si>
  <si>
    <t>- Zuerst die Distanz angeben (so werden die richtigen Sportgeräte geladen)</t>
  </si>
  <si>
    <t>Betrag Total</t>
  </si>
  <si>
    <t>Kosten HD</t>
  </si>
  <si>
    <t>Kosten ND</t>
  </si>
  <si>
    <t>Fehlende Std-Blätter</t>
  </si>
  <si>
    <t>Std-Blätter bezogen</t>
  </si>
  <si>
    <t>LS RESULTATE - 5 beste Passen</t>
  </si>
  <si>
    <t>Name JB</t>
  </si>
  <si>
    <t>Abrechnung LKSV (nur für den Ressortchef)</t>
  </si>
  <si>
    <t>Distanz</t>
  </si>
  <si>
    <t>Freipistole</t>
  </si>
  <si>
    <t>Ord. Pistole</t>
  </si>
  <si>
    <t>KK-Gewehr</t>
  </si>
  <si>
    <t>G10</t>
  </si>
  <si>
    <t>P10</t>
  </si>
  <si>
    <t>Luftgewehr</t>
  </si>
  <si>
    <t>Sportpistole (SPK)</t>
  </si>
  <si>
    <t>Sportpist (SPK+SPG)</t>
  </si>
  <si>
    <t>Luftpistole</t>
  </si>
  <si>
    <t>- Diese Tabelle zuerst lokal auf der Festplatte speichern und dann ausfüllen.</t>
  </si>
  <si>
    <t>(Die Rechnung wird vom Kassier LKSV versandt)</t>
  </si>
  <si>
    <t>sind zum ausdrucken geeignet, z.B für die Jahresmeisterschat</t>
  </si>
  <si>
    <t>- Falls mehr als 40 Teilnehmer aus einem Verein am Wettkampf mitmachen, so eine zweite</t>
  </si>
  <si>
    <t xml:space="preserve">  Exceldatei ausfüllen.</t>
  </si>
  <si>
    <t>300m</t>
  </si>
  <si>
    <t>50m</t>
  </si>
  <si>
    <t>25m</t>
  </si>
  <si>
    <t>10m</t>
  </si>
  <si>
    <t>Waffenart</t>
  </si>
  <si>
    <t>Zusammengesetzt</t>
  </si>
  <si>
    <t>LimiteAusz</t>
  </si>
  <si>
    <t>Ausz. 1</t>
  </si>
  <si>
    <t>Ausz. 2</t>
  </si>
  <si>
    <t>Ausz. 3</t>
  </si>
  <si>
    <t>Ausz. 4</t>
  </si>
  <si>
    <t>Ausz. 5</t>
  </si>
  <si>
    <t>Total Ausz</t>
  </si>
  <si>
    <t>Datentabelle</t>
  </si>
  <si>
    <t>Limite</t>
  </si>
  <si>
    <t>Limiten</t>
  </si>
  <si>
    <t>E/S</t>
  </si>
  <si>
    <t>V</t>
  </si>
  <si>
    <t>SV</t>
  </si>
  <si>
    <t>ID</t>
  </si>
  <si>
    <t>Min Ausz.</t>
  </si>
  <si>
    <t>Auswahl zusammengesetzt</t>
  </si>
  <si>
    <t/>
  </si>
  <si>
    <t>U19/21</t>
  </si>
  <si>
    <t>U17</t>
  </si>
  <si>
    <t>Stellung</t>
  </si>
  <si>
    <t>U15frei</t>
  </si>
  <si>
    <t>U13frei</t>
  </si>
  <si>
    <t>U15aufgelegt</t>
  </si>
  <si>
    <t>U13aufgelegt</t>
  </si>
  <si>
    <t>U10aufgelegt</t>
  </si>
  <si>
    <t>Bemerkung bei U10/U13/U15 Stellung in der Spalte hinterstehen Spalte angeben (siehe Kommentar)</t>
  </si>
  <si>
    <t>1. Mai</t>
  </si>
  <si>
    <t>*Abrechnung und Standblätter bis 01. Mai an obenstehende Adresse zurücksenden</t>
  </si>
  <si>
    <t>*Abrechnung und Standblätter bis 02. Mai an obenstehende Adresse zurücksenden</t>
  </si>
  <si>
    <t xml:space="preserve">* Abrechnung und Standblätter bis 2. Mai an obenstehende Adresse zurücksenden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</si>
</sst>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[$-807]d/\ mmmm\ yyyy;@"/>
  </numFmts>
  <fonts count="56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6"/>
      <name val="Verdana"/>
      <family val="2"/>
    </font>
    <font>
      <sz val="8"/>
      <name val="Verdana"/>
      <family val="2"/>
    </font>
    <font>
      <sz val="5"/>
      <name val="Arial"/>
      <family val="2"/>
    </font>
    <font>
      <sz val="5"/>
      <name val="Verdana"/>
      <family val="2"/>
    </font>
    <font>
      <sz val="5"/>
      <name val="Arial"/>
      <family val="2"/>
    </font>
    <font>
      <sz val="10"/>
      <name val="Verdana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name val="Verdana"/>
      <family val="2"/>
    </font>
    <font>
      <u/>
      <sz val="10"/>
      <color indexed="12"/>
      <name val="Arial"/>
      <family val="2"/>
    </font>
    <font>
      <sz val="5"/>
      <color indexed="9"/>
      <name val="Arial"/>
      <family val="2"/>
    </font>
    <font>
      <sz val="8"/>
      <color indexed="9"/>
      <name val="Arial"/>
      <family val="2"/>
    </font>
    <font>
      <b/>
      <sz val="14"/>
      <color indexed="9"/>
      <name val="Arial"/>
      <family val="2"/>
    </font>
    <font>
      <b/>
      <sz val="9"/>
      <color indexed="81"/>
      <name val="Tahoma"/>
      <family val="2"/>
    </font>
    <font>
      <b/>
      <sz val="18"/>
      <name val="Arial"/>
      <family val="2"/>
    </font>
    <font>
      <b/>
      <sz val="18"/>
      <name val="Verdana"/>
      <family val="2"/>
    </font>
    <font>
      <b/>
      <sz val="15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5"/>
      <color theme="0"/>
      <name val="Arial"/>
      <family val="2"/>
    </font>
    <font>
      <sz val="8"/>
      <color theme="0"/>
      <name val="Arial"/>
      <family val="2"/>
    </font>
    <font>
      <b/>
      <sz val="2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Wingdings"/>
      <charset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5"/>
      <color theme="1"/>
      <name val="Arial"/>
      <family val="2"/>
    </font>
    <font>
      <sz val="8"/>
      <color theme="1"/>
      <name val="Arial"/>
      <family val="2"/>
    </font>
    <font>
      <b/>
      <sz val="20"/>
      <color theme="1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5"/>
      <color rgb="FFFF0000"/>
      <name val="Arial"/>
      <family val="2"/>
    </font>
    <font>
      <sz val="8"/>
      <color rgb="FFFF0000"/>
      <name val="Arial"/>
      <family val="2"/>
    </font>
    <font>
      <b/>
      <sz val="2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</cellStyleXfs>
  <cellXfs count="240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/>
    <xf numFmtId="0" fontId="2" fillId="0" borderId="0" xfId="0" applyFont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20" fillId="0" borderId="0" xfId="0" applyFont="1"/>
    <xf numFmtId="0" fontId="30" fillId="0" borderId="0" xfId="0" applyFont="1"/>
    <xf numFmtId="164" fontId="0" fillId="0" borderId="0" xfId="0" applyNumberFormat="1" applyAlignment="1">
      <alignment horizontal="left"/>
    </xf>
    <xf numFmtId="0" fontId="30" fillId="0" borderId="0" xfId="0" applyFont="1" applyAlignment="1">
      <alignment horizontal="left"/>
    </xf>
    <xf numFmtId="0" fontId="0" fillId="0" borderId="0" xfId="0" quotePrefix="1"/>
    <xf numFmtId="0" fontId="23" fillId="0" borderId="0" xfId="1" applyAlignment="1" applyProtection="1"/>
    <xf numFmtId="0" fontId="20" fillId="0" borderId="0" xfId="0" applyFont="1" applyAlignment="1">
      <alignment horizontal="left"/>
    </xf>
    <xf numFmtId="0" fontId="31" fillId="0" borderId="0" xfId="0" applyFont="1"/>
    <xf numFmtId="0" fontId="37" fillId="0" borderId="0" xfId="0" applyFont="1"/>
    <xf numFmtId="0" fontId="20" fillId="0" borderId="0" xfId="0" quotePrefix="1" applyFont="1"/>
    <xf numFmtId="0" fontId="3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/>
    <xf numFmtId="0" fontId="38" fillId="0" borderId="0" xfId="0" applyFont="1"/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39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32" fillId="0" borderId="0" xfId="0" applyFont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40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4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28" fillId="0" borderId="1" xfId="0" applyFont="1" applyBorder="1" applyProtection="1">
      <protection hidden="1"/>
    </xf>
    <xf numFmtId="0" fontId="13" fillId="0" borderId="1" xfId="0" applyFont="1" applyBorder="1" applyProtection="1">
      <protection hidden="1"/>
    </xf>
    <xf numFmtId="0" fontId="28" fillId="0" borderId="1" xfId="0" applyFont="1" applyBorder="1" applyAlignment="1" applyProtection="1">
      <alignment horizontal="right"/>
      <protection hidden="1"/>
    </xf>
    <xf numFmtId="0" fontId="29" fillId="0" borderId="1" xfId="0" applyFont="1" applyBorder="1" applyProtection="1">
      <protection hidden="1"/>
    </xf>
    <xf numFmtId="0" fontId="13" fillId="0" borderId="0" xfId="0" applyFont="1" applyProtection="1">
      <protection hidden="1"/>
    </xf>
    <xf numFmtId="0" fontId="4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12" fillId="2" borderId="0" xfId="0" applyFont="1" applyFill="1" applyProtection="1">
      <protection locked="0" hidden="1"/>
    </xf>
    <xf numFmtId="0" fontId="0" fillId="2" borderId="0" xfId="0" applyFill="1" applyProtection="1">
      <protection locked="0" hidden="1"/>
    </xf>
    <xf numFmtId="1" fontId="12" fillId="0" borderId="0" xfId="0" applyNumberFormat="1" applyFont="1" applyProtection="1">
      <protection hidden="1"/>
    </xf>
    <xf numFmtId="0" fontId="20" fillId="2" borderId="0" xfId="0" applyFont="1" applyFill="1" applyProtection="1">
      <protection locked="0" hidden="1"/>
    </xf>
    <xf numFmtId="0" fontId="31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23" fillId="2" borderId="0" xfId="1" applyFill="1" applyAlignment="1" applyProtection="1">
      <protection locked="0" hidden="1"/>
    </xf>
    <xf numFmtId="1" fontId="12" fillId="0" borderId="2" xfId="0" applyNumberFormat="1" applyFont="1" applyBorder="1" applyProtection="1">
      <protection hidden="1"/>
    </xf>
    <xf numFmtId="0" fontId="20" fillId="0" borderId="3" xfId="0" applyFont="1" applyBorder="1" applyProtection="1">
      <protection hidden="1"/>
    </xf>
    <xf numFmtId="43" fontId="12" fillId="0" borderId="4" xfId="2" applyFont="1" applyFill="1" applyBorder="1" applyProtection="1">
      <protection hidden="1"/>
    </xf>
    <xf numFmtId="0" fontId="12" fillId="0" borderId="2" xfId="0" applyFont="1" applyBorder="1" applyProtection="1">
      <protection hidden="1"/>
    </xf>
    <xf numFmtId="0" fontId="20" fillId="0" borderId="3" xfId="0" applyFont="1" applyBorder="1" applyAlignment="1" applyProtection="1">
      <alignment horizontal="center"/>
      <protection hidden="1"/>
    </xf>
    <xf numFmtId="0" fontId="20" fillId="0" borderId="4" xfId="0" applyFont="1" applyBorder="1" applyAlignment="1" applyProtection="1">
      <alignment horizontal="center"/>
      <protection hidden="1"/>
    </xf>
    <xf numFmtId="1" fontId="12" fillId="0" borderId="5" xfId="0" applyNumberFormat="1" applyFont="1" applyBorder="1" applyProtection="1">
      <protection hidden="1"/>
    </xf>
    <xf numFmtId="0" fontId="20" fillId="0" borderId="6" xfId="0" applyFont="1" applyBorder="1" applyProtection="1">
      <protection hidden="1"/>
    </xf>
    <xf numFmtId="43" fontId="12" fillId="0" borderId="7" xfId="2" applyFont="1" applyFill="1" applyBorder="1" applyProtection="1">
      <protection hidden="1"/>
    </xf>
    <xf numFmtId="0" fontId="20" fillId="0" borderId="5" xfId="0" applyFont="1" applyBorder="1" applyProtection="1">
      <protection hidden="1"/>
    </xf>
    <xf numFmtId="0" fontId="12" fillId="0" borderId="6" xfId="0" applyFont="1" applyBorder="1" applyAlignment="1" applyProtection="1">
      <alignment horizontal="center"/>
      <protection hidden="1"/>
    </xf>
    <xf numFmtId="0" fontId="20" fillId="0" borderId="6" xfId="0" applyFont="1" applyBorder="1" applyAlignment="1" applyProtection="1">
      <alignment horizontal="center"/>
      <protection hidden="1"/>
    </xf>
    <xf numFmtId="0" fontId="20" fillId="0" borderId="7" xfId="0" applyFont="1" applyBorder="1" applyAlignment="1" applyProtection="1">
      <alignment horizontal="center"/>
      <protection hidden="1"/>
    </xf>
    <xf numFmtId="0" fontId="12" fillId="0" borderId="5" xfId="0" applyFont="1" applyBorder="1" applyProtection="1">
      <protection hidden="1"/>
    </xf>
    <xf numFmtId="0" fontId="20" fillId="0" borderId="8" xfId="0" applyFont="1" applyBorder="1" applyProtection="1">
      <protection hidden="1"/>
    </xf>
    <xf numFmtId="0" fontId="12" fillId="0" borderId="9" xfId="0" applyFont="1" applyBorder="1" applyAlignment="1" applyProtection="1">
      <alignment horizontal="center"/>
      <protection hidden="1"/>
    </xf>
    <xf numFmtId="0" fontId="12" fillId="0" borderId="10" xfId="0" applyFont="1" applyBorder="1" applyAlignment="1" applyProtection="1">
      <alignment horizontal="center"/>
      <protection hidden="1"/>
    </xf>
    <xf numFmtId="0" fontId="43" fillId="0" borderId="9" xfId="0" applyFont="1" applyBorder="1" applyProtection="1">
      <protection hidden="1"/>
    </xf>
    <xf numFmtId="43" fontId="43" fillId="0" borderId="10" xfId="2" applyFont="1" applyFill="1" applyBorder="1" applyProtection="1">
      <protection hidden="1"/>
    </xf>
    <xf numFmtId="49" fontId="43" fillId="0" borderId="0" xfId="0" applyNumberFormat="1" applyFont="1" applyAlignment="1" applyProtection="1">
      <alignment vertical="center"/>
      <protection hidden="1"/>
    </xf>
    <xf numFmtId="49" fontId="43" fillId="0" borderId="0" xfId="0" applyNumberFormat="1" applyFont="1" applyAlignment="1" applyProtection="1">
      <alignment horizontal="left" vertical="center" indent="1"/>
      <protection hidden="1"/>
    </xf>
    <xf numFmtId="49" fontId="44" fillId="0" borderId="0" xfId="0" applyNumberFormat="1" applyFont="1" applyAlignment="1" applyProtection="1">
      <alignment horizontal="left" vertical="center" indent="1"/>
      <protection hidden="1"/>
    </xf>
    <xf numFmtId="0" fontId="12" fillId="0" borderId="2" xfId="5" applyBorder="1" applyProtection="1">
      <protection hidden="1"/>
    </xf>
    <xf numFmtId="0" fontId="14" fillId="0" borderId="3" xfId="5" applyFont="1" applyBorder="1" applyProtection="1">
      <protection hidden="1"/>
    </xf>
    <xf numFmtId="0" fontId="14" fillId="0" borderId="3" xfId="5" applyFont="1" applyBorder="1" applyAlignment="1" applyProtection="1">
      <alignment horizontal="center"/>
      <protection hidden="1"/>
    </xf>
    <xf numFmtId="0" fontId="38" fillId="0" borderId="3" xfId="5" applyFont="1" applyBorder="1" applyAlignment="1" applyProtection="1">
      <alignment horizontal="center"/>
      <protection hidden="1"/>
    </xf>
    <xf numFmtId="0" fontId="38" fillId="0" borderId="4" xfId="5" applyFont="1" applyBorder="1" applyAlignment="1" applyProtection="1">
      <alignment horizontal="center"/>
      <protection hidden="1"/>
    </xf>
    <xf numFmtId="0" fontId="38" fillId="0" borderId="0" xfId="0" applyFont="1" applyProtection="1">
      <protection hidden="1"/>
    </xf>
    <xf numFmtId="0" fontId="45" fillId="0" borderId="0" xfId="0" applyFont="1" applyProtection="1">
      <protection hidden="1"/>
    </xf>
    <xf numFmtId="0" fontId="12" fillId="0" borderId="5" xfId="5" applyBorder="1" applyProtection="1">
      <protection hidden="1"/>
    </xf>
    <xf numFmtId="0" fontId="12" fillId="2" borderId="6" xfId="5" applyFill="1" applyBorder="1" applyAlignment="1" applyProtection="1">
      <alignment vertical="center"/>
      <protection locked="0" hidden="1"/>
    </xf>
    <xf numFmtId="0" fontId="12" fillId="2" borderId="6" xfId="5" applyFill="1" applyBorder="1" applyAlignment="1" applyProtection="1">
      <alignment horizontal="center" vertical="center"/>
      <protection locked="0" hidden="1"/>
    </xf>
    <xf numFmtId="0" fontId="12" fillId="2" borderId="6" xfId="5" applyFill="1" applyBorder="1" applyAlignment="1" applyProtection="1">
      <alignment horizontal="center" vertical="center"/>
      <protection hidden="1"/>
    </xf>
    <xf numFmtId="0" fontId="12" fillId="2" borderId="11" xfId="5" applyFill="1" applyBorder="1" applyAlignment="1" applyProtection="1">
      <alignment vertical="center"/>
      <protection locked="0" hidden="1"/>
    </xf>
    <xf numFmtId="0" fontId="12" fillId="2" borderId="12" xfId="5" applyFill="1" applyBorder="1" applyAlignment="1" applyProtection="1">
      <alignment vertical="center"/>
      <protection locked="0" hidden="1"/>
    </xf>
    <xf numFmtId="1" fontId="37" fillId="2" borderId="6" xfId="1" applyNumberFormat="1" applyFont="1" applyFill="1" applyBorder="1" applyAlignment="1" applyProtection="1">
      <alignment horizontal="center" vertical="center"/>
      <protection locked="0" hidden="1"/>
    </xf>
    <xf numFmtId="1" fontId="37" fillId="2" borderId="7" xfId="1" applyNumberFormat="1" applyFont="1" applyFill="1" applyBorder="1" applyAlignment="1" applyProtection="1">
      <alignment horizontal="center" vertical="center"/>
      <protection locked="0" hidden="1"/>
    </xf>
    <xf numFmtId="0" fontId="39" fillId="0" borderId="0" xfId="0" applyFont="1" applyAlignment="1" applyProtection="1">
      <alignment horizontal="center"/>
      <protection hidden="1"/>
    </xf>
    <xf numFmtId="1" fontId="37" fillId="2" borderId="6" xfId="5" applyNumberFormat="1" applyFont="1" applyFill="1" applyBorder="1" applyAlignment="1" applyProtection="1">
      <alignment horizontal="center" vertical="center"/>
      <protection locked="0" hidden="1"/>
    </xf>
    <xf numFmtId="0" fontId="12" fillId="2" borderId="11" xfId="5" applyFill="1" applyBorder="1" applyAlignment="1" applyProtection="1">
      <alignment horizontal="center" vertical="center"/>
      <protection locked="0" hidden="1"/>
    </xf>
    <xf numFmtId="0" fontId="12" fillId="2" borderId="12" xfId="5" applyFill="1" applyBorder="1" applyAlignment="1" applyProtection="1">
      <alignment horizontal="center" vertical="center"/>
      <protection locked="0" hidden="1"/>
    </xf>
    <xf numFmtId="0" fontId="12" fillId="0" borderId="8" xfId="5" applyBorder="1" applyProtection="1">
      <protection hidden="1"/>
    </xf>
    <xf numFmtId="0" fontId="12" fillId="2" borderId="9" xfId="5" applyFill="1" applyBorder="1" applyAlignment="1" applyProtection="1">
      <alignment vertical="center"/>
      <protection locked="0" hidden="1"/>
    </xf>
    <xf numFmtId="0" fontId="12" fillId="2" borderId="9" xfId="5" applyFill="1" applyBorder="1" applyAlignment="1" applyProtection="1">
      <alignment horizontal="center" vertical="center"/>
      <protection locked="0" hidden="1"/>
    </xf>
    <xf numFmtId="0" fontId="12" fillId="2" borderId="9" xfId="5" applyFill="1" applyBorder="1" applyAlignment="1" applyProtection="1">
      <alignment horizontal="center" vertical="center"/>
      <protection hidden="1"/>
    </xf>
    <xf numFmtId="0" fontId="12" fillId="2" borderId="13" xfId="5" applyFill="1" applyBorder="1" applyAlignment="1" applyProtection="1">
      <alignment horizontal="center" vertical="center"/>
      <protection locked="0" hidden="1"/>
    </xf>
    <xf numFmtId="0" fontId="12" fillId="2" borderId="14" xfId="5" applyFill="1" applyBorder="1" applyAlignment="1" applyProtection="1">
      <alignment horizontal="center" vertical="center"/>
      <protection locked="0" hidden="1"/>
    </xf>
    <xf numFmtId="1" fontId="37" fillId="2" borderId="9" xfId="5" applyNumberFormat="1" applyFont="1" applyFill="1" applyBorder="1" applyAlignment="1" applyProtection="1">
      <alignment horizontal="center" vertical="center"/>
      <protection locked="0" hidden="1"/>
    </xf>
    <xf numFmtId="1" fontId="37" fillId="2" borderId="10" xfId="1" applyNumberFormat="1" applyFont="1" applyFill="1" applyBorder="1" applyAlignment="1" applyProtection="1">
      <alignment horizontal="center" vertical="center"/>
      <protection locked="0" hidden="1"/>
    </xf>
    <xf numFmtId="0" fontId="5" fillId="0" borderId="8" xfId="5" applyFont="1" applyBorder="1" applyProtection="1">
      <protection hidden="1"/>
    </xf>
    <xf numFmtId="0" fontId="5" fillId="3" borderId="15" xfId="5" applyFont="1" applyFill="1" applyBorder="1" applyAlignment="1" applyProtection="1">
      <alignment vertical="center"/>
      <protection locked="0" hidden="1"/>
    </xf>
    <xf numFmtId="0" fontId="5" fillId="3" borderId="16" xfId="5" applyFont="1" applyFill="1" applyBorder="1" applyAlignment="1" applyProtection="1">
      <alignment horizontal="center" vertical="center"/>
      <protection locked="0" hidden="1"/>
    </xf>
    <xf numFmtId="0" fontId="5" fillId="3" borderId="16" xfId="5" applyFont="1" applyFill="1" applyBorder="1" applyAlignment="1" applyProtection="1">
      <alignment horizontal="center" vertical="center"/>
      <protection hidden="1"/>
    </xf>
    <xf numFmtId="0" fontId="5" fillId="3" borderId="16" xfId="5" applyFont="1" applyFill="1" applyBorder="1" applyAlignment="1" applyProtection="1">
      <alignment vertical="center"/>
      <protection locked="0" hidden="1"/>
    </xf>
    <xf numFmtId="1" fontId="46" fillId="3" borderId="16" xfId="5" applyNumberFormat="1" applyFont="1" applyFill="1" applyBorder="1" applyAlignment="1" applyProtection="1">
      <alignment horizontal="center" vertical="center"/>
      <protection locked="0" hidden="1"/>
    </xf>
    <xf numFmtId="1" fontId="46" fillId="3" borderId="17" xfId="5" applyNumberFormat="1" applyFont="1" applyFill="1" applyBorder="1" applyAlignment="1" applyProtection="1">
      <alignment horizontal="center" vertical="center"/>
      <protection locked="0" hidden="1"/>
    </xf>
    <xf numFmtId="1" fontId="46" fillId="2" borderId="9" xfId="1" applyNumberFormat="1" applyFont="1" applyFill="1" applyBorder="1" applyAlignment="1" applyProtection="1">
      <alignment horizontal="center" vertical="center"/>
      <protection locked="0" hidden="1"/>
    </xf>
    <xf numFmtId="1" fontId="46" fillId="2" borderId="9" xfId="5" applyNumberFormat="1" applyFont="1" applyFill="1" applyBorder="1" applyAlignment="1" applyProtection="1">
      <alignment horizontal="center" vertical="center"/>
      <protection locked="0" hidden="1"/>
    </xf>
    <xf numFmtId="1" fontId="46" fillId="2" borderId="10" xfId="1" applyNumberFormat="1" applyFont="1" applyFill="1" applyBorder="1" applyAlignment="1" applyProtection="1">
      <alignment horizontal="center" vertical="center"/>
      <protection locked="0" hidden="1"/>
    </xf>
    <xf numFmtId="0" fontId="47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37" fillId="0" borderId="0" xfId="0" applyFont="1" applyProtection="1">
      <protection hidden="1"/>
    </xf>
    <xf numFmtId="0" fontId="48" fillId="0" borderId="0" xfId="0" applyFont="1" applyProtection="1">
      <protection hidden="1"/>
    </xf>
    <xf numFmtId="0" fontId="49" fillId="0" borderId="0" xfId="0" applyFont="1" applyProtection="1">
      <protection hidden="1"/>
    </xf>
    <xf numFmtId="0" fontId="50" fillId="0" borderId="0" xfId="0" applyFont="1" applyProtection="1">
      <protection hidden="1"/>
    </xf>
    <xf numFmtId="0" fontId="12" fillId="0" borderId="7" xfId="0" applyFont="1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0" fontId="14" fillId="0" borderId="3" xfId="0" applyFont="1" applyBorder="1" applyProtection="1">
      <protection hidden="1"/>
    </xf>
    <xf numFmtId="0" fontId="14" fillId="0" borderId="3" xfId="0" applyFont="1" applyBorder="1" applyAlignment="1" applyProtection="1">
      <alignment horizontal="center"/>
      <protection hidden="1"/>
    </xf>
    <xf numFmtId="0" fontId="38" fillId="0" borderId="3" xfId="0" applyFont="1" applyBorder="1" applyAlignment="1" applyProtection="1">
      <alignment horizontal="center"/>
      <protection hidden="1"/>
    </xf>
    <xf numFmtId="0" fontId="38" fillId="0" borderId="4" xfId="0" applyFont="1" applyBorder="1" applyAlignment="1" applyProtection="1">
      <alignment horizontal="center"/>
      <protection hidden="1"/>
    </xf>
    <xf numFmtId="0" fontId="45" fillId="0" borderId="0" xfId="0" applyFont="1" applyAlignment="1" applyProtection="1">
      <alignment horizontal="center"/>
      <protection hidden="1"/>
    </xf>
    <xf numFmtId="0" fontId="0" fillId="0" borderId="5" xfId="0" applyBorder="1" applyProtection="1">
      <protection hidden="1"/>
    </xf>
    <xf numFmtId="0" fontId="12" fillId="2" borderId="6" xfId="0" applyFont="1" applyFill="1" applyBorder="1" applyAlignment="1" applyProtection="1">
      <alignment vertical="center"/>
      <protection locked="0" hidden="1"/>
    </xf>
    <xf numFmtId="0" fontId="0" fillId="2" borderId="6" xfId="0" applyFill="1" applyBorder="1" applyAlignment="1" applyProtection="1">
      <alignment horizontal="center" vertical="center"/>
      <protection locked="0"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vertical="center"/>
      <protection locked="0" hidden="1"/>
    </xf>
    <xf numFmtId="0" fontId="0" fillId="2" borderId="11" xfId="0" applyFill="1" applyBorder="1" applyAlignment="1" applyProtection="1">
      <alignment vertical="center"/>
      <protection locked="0" hidden="1"/>
    </xf>
    <xf numFmtId="0" fontId="12" fillId="2" borderId="12" xfId="0" applyFont="1" applyFill="1" applyBorder="1" applyAlignment="1" applyProtection="1">
      <alignment vertical="center"/>
      <protection hidden="1"/>
    </xf>
    <xf numFmtId="1" fontId="37" fillId="2" borderId="6" xfId="1" applyNumberFormat="1" applyFont="1" applyFill="1" applyBorder="1" applyAlignment="1" applyProtection="1">
      <alignment horizontal="center" vertical="center"/>
      <protection hidden="1"/>
    </xf>
    <xf numFmtId="1" fontId="37" fillId="2" borderId="7" xfId="1" applyNumberFormat="1" applyFont="1" applyFill="1" applyBorder="1" applyAlignment="1" applyProtection="1">
      <alignment horizontal="center" vertical="center"/>
      <protection hidden="1"/>
    </xf>
    <xf numFmtId="0" fontId="20" fillId="2" borderId="6" xfId="0" applyFont="1" applyFill="1" applyBorder="1" applyAlignment="1" applyProtection="1">
      <alignment vertical="center"/>
      <protection locked="0" hidden="1"/>
    </xf>
    <xf numFmtId="1" fontId="37" fillId="2" borderId="6" xfId="0" applyNumberFormat="1" applyFont="1" applyFill="1" applyBorder="1" applyAlignment="1" applyProtection="1">
      <alignment horizontal="center" vertical="center"/>
      <protection locked="0" hidden="1"/>
    </xf>
    <xf numFmtId="0" fontId="0" fillId="2" borderId="11" xfId="0" applyFill="1" applyBorder="1" applyAlignment="1" applyProtection="1">
      <alignment horizontal="center" vertical="center"/>
      <protection locked="0" hidden="1"/>
    </xf>
    <xf numFmtId="0" fontId="0" fillId="0" borderId="8" xfId="0" applyBorder="1" applyProtection="1">
      <protection hidden="1"/>
    </xf>
    <xf numFmtId="0" fontId="0" fillId="2" borderId="13" xfId="0" applyFill="1" applyBorder="1" applyAlignment="1" applyProtection="1">
      <alignment horizontal="center" vertical="center"/>
      <protection locked="0" hidden="1"/>
    </xf>
    <xf numFmtId="1" fontId="37" fillId="2" borderId="9" xfId="0" applyNumberFormat="1" applyFont="1" applyFill="1" applyBorder="1" applyAlignment="1" applyProtection="1">
      <alignment horizontal="center" vertical="center"/>
      <protection locked="0" hidden="1"/>
    </xf>
    <xf numFmtId="1" fontId="37" fillId="2" borderId="9" xfId="1" applyNumberFormat="1" applyFont="1" applyFill="1" applyBorder="1" applyAlignment="1" applyProtection="1">
      <alignment horizontal="center" vertical="center"/>
      <protection hidden="1"/>
    </xf>
    <xf numFmtId="1" fontId="37" fillId="2" borderId="10" xfId="1" applyNumberFormat="1" applyFont="1" applyFill="1" applyBorder="1" applyAlignment="1" applyProtection="1">
      <alignment horizontal="center" vertical="center"/>
      <protection hidden="1"/>
    </xf>
    <xf numFmtId="0" fontId="5" fillId="0" borderId="8" xfId="0" applyFont="1" applyBorder="1" applyProtection="1">
      <protection hidden="1"/>
    </xf>
    <xf numFmtId="0" fontId="5" fillId="3" borderId="15" xfId="0" applyFont="1" applyFill="1" applyBorder="1" applyAlignment="1" applyProtection="1">
      <alignment vertical="center"/>
      <protection locked="0" hidden="1"/>
    </xf>
    <xf numFmtId="0" fontId="5" fillId="3" borderId="16" xfId="0" applyFont="1" applyFill="1" applyBorder="1" applyAlignment="1" applyProtection="1">
      <alignment horizontal="center" vertical="center"/>
      <protection locked="0"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16" xfId="0" applyFont="1" applyFill="1" applyBorder="1" applyAlignment="1" applyProtection="1">
      <alignment vertical="center"/>
      <protection locked="0" hidden="1"/>
    </xf>
    <xf numFmtId="1" fontId="46" fillId="3" borderId="16" xfId="0" applyNumberFormat="1" applyFont="1" applyFill="1" applyBorder="1" applyAlignment="1" applyProtection="1">
      <alignment horizontal="center" vertical="center"/>
      <protection locked="0" hidden="1"/>
    </xf>
    <xf numFmtId="1" fontId="46" fillId="3" borderId="18" xfId="0" applyNumberFormat="1" applyFont="1" applyFill="1" applyBorder="1" applyAlignment="1" applyProtection="1">
      <alignment horizontal="center" vertical="center"/>
      <protection locked="0" hidden="1"/>
    </xf>
    <xf numFmtId="1" fontId="46" fillId="2" borderId="19" xfId="1" applyNumberFormat="1" applyFont="1" applyFill="1" applyBorder="1" applyAlignment="1" applyProtection="1">
      <alignment horizontal="center" vertical="center"/>
      <protection hidden="1"/>
    </xf>
    <xf numFmtId="1" fontId="46" fillId="2" borderId="19" xfId="0" applyNumberFormat="1" applyFont="1" applyFill="1" applyBorder="1" applyAlignment="1" applyProtection="1">
      <alignment horizontal="center" vertical="center"/>
      <protection hidden="1"/>
    </xf>
    <xf numFmtId="1" fontId="46" fillId="2" borderId="20" xfId="1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Protection="1">
      <protection hidden="1"/>
    </xf>
    <xf numFmtId="0" fontId="24" fillId="0" borderId="0" xfId="0" applyFont="1" applyProtection="1">
      <protection hidden="1"/>
    </xf>
    <xf numFmtId="0" fontId="25" fillId="0" borderId="0" xfId="0" applyFont="1" applyProtection="1">
      <protection hidden="1"/>
    </xf>
    <xf numFmtId="0" fontId="17" fillId="0" borderId="1" xfId="0" applyFont="1" applyBorder="1" applyProtection="1">
      <protection hidden="1"/>
    </xf>
    <xf numFmtId="0" fontId="21" fillId="0" borderId="1" xfId="0" applyFont="1" applyBorder="1" applyProtection="1">
      <protection hidden="1"/>
    </xf>
    <xf numFmtId="0" fontId="21" fillId="0" borderId="1" xfId="0" applyFont="1" applyBorder="1" applyAlignment="1" applyProtection="1">
      <alignment wrapText="1"/>
      <protection hidden="1"/>
    </xf>
    <xf numFmtId="0" fontId="17" fillId="0" borderId="1" xfId="0" applyFont="1" applyBorder="1" applyAlignment="1" applyProtection="1">
      <alignment horizontal="right"/>
      <protection hidden="1"/>
    </xf>
    <xf numFmtId="0" fontId="17" fillId="0" borderId="1" xfId="0" applyFont="1" applyBorder="1" applyAlignment="1" applyProtection="1">
      <alignment horizontal="left"/>
      <protection hidden="1"/>
    </xf>
    <xf numFmtId="0" fontId="22" fillId="0" borderId="1" xfId="0" applyFont="1" applyBorder="1" applyProtection="1">
      <protection hidden="1"/>
    </xf>
    <xf numFmtId="0" fontId="26" fillId="0" borderId="1" xfId="0" applyFont="1" applyBorder="1" applyProtection="1">
      <protection hidden="1"/>
    </xf>
    <xf numFmtId="0" fontId="33" fillId="0" borderId="0" xfId="0" applyFont="1" applyProtection="1">
      <protection hidden="1"/>
    </xf>
    <xf numFmtId="14" fontId="2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9" fillId="0" borderId="0" xfId="0" applyFont="1" applyProtection="1">
      <protection locked="0" hidden="1"/>
    </xf>
    <xf numFmtId="43" fontId="2" fillId="0" borderId="0" xfId="2" applyFont="1" applyFill="1" applyProtection="1">
      <protection hidden="1"/>
    </xf>
    <xf numFmtId="0" fontId="43" fillId="0" borderId="0" xfId="0" applyFont="1" applyProtection="1">
      <protection hidden="1"/>
    </xf>
    <xf numFmtId="43" fontId="12" fillId="0" borderId="0" xfId="2" applyFont="1" applyFill="1" applyBorder="1" applyProtection="1">
      <protection hidden="1"/>
    </xf>
    <xf numFmtId="49" fontId="44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left"/>
      <protection hidden="1"/>
    </xf>
    <xf numFmtId="0" fontId="34" fillId="0" borderId="0" xfId="0" applyFont="1" applyProtection="1">
      <protection locked="0" hidden="1"/>
    </xf>
    <xf numFmtId="0" fontId="34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1" fillId="0" borderId="1" xfId="0" applyFont="1" applyBorder="1" applyAlignment="1" applyProtection="1">
      <alignment horizontal="left" wrapText="1"/>
      <protection hidden="1"/>
    </xf>
    <xf numFmtId="0" fontId="21" fillId="0" borderId="1" xfId="0" applyFont="1" applyBorder="1" applyAlignment="1" applyProtection="1">
      <alignment horizontal="center"/>
      <protection hidden="1"/>
    </xf>
    <xf numFmtId="0" fontId="21" fillId="0" borderId="1" xfId="0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center"/>
      <protection hidden="1"/>
    </xf>
    <xf numFmtId="0" fontId="51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0" fontId="38" fillId="0" borderId="0" xfId="0" applyFont="1" applyAlignment="1" applyProtection="1">
      <alignment horizontal="center"/>
      <protection hidden="1"/>
    </xf>
    <xf numFmtId="0" fontId="43" fillId="0" borderId="0" xfId="0" applyFont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0" fillId="0" borderId="6" xfId="0" applyBorder="1" applyAlignment="1" applyProtection="1">
      <alignment horizontal="center"/>
      <protection hidden="1"/>
    </xf>
    <xf numFmtId="1" fontId="0" fillId="0" borderId="11" xfId="0" applyNumberFormat="1" applyBorder="1" applyAlignment="1" applyProtection="1">
      <alignment horizontal="center"/>
      <protection hidden="1"/>
    </xf>
    <xf numFmtId="1" fontId="0" fillId="0" borderId="7" xfId="0" applyNumberFormat="1" applyBorder="1" applyAlignment="1" applyProtection="1">
      <alignment horizontal="center"/>
      <protection hidden="1"/>
    </xf>
    <xf numFmtId="0" fontId="39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0" fillId="0" borderId="9" xfId="0" applyBorder="1" applyProtection="1">
      <protection hidden="1"/>
    </xf>
    <xf numFmtId="0" fontId="0" fillId="0" borderId="9" xfId="0" applyBorder="1" applyAlignment="1" applyProtection="1">
      <alignment horizontal="center"/>
      <protection hidden="1"/>
    </xf>
    <xf numFmtId="1" fontId="0" fillId="0" borderId="13" xfId="0" applyNumberFormat="1" applyBorder="1" applyAlignment="1" applyProtection="1">
      <alignment horizontal="center"/>
      <protection hidden="1"/>
    </xf>
    <xf numFmtId="1" fontId="0" fillId="0" borderId="10" xfId="0" applyNumberFormat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14" fillId="4" borderId="0" xfId="0" applyFont="1" applyFill="1" applyAlignment="1" applyProtection="1">
      <alignment horizontal="center" vertical="center"/>
      <protection hidden="1"/>
    </xf>
    <xf numFmtId="0" fontId="18" fillId="5" borderId="0" xfId="0" applyFont="1" applyFill="1" applyAlignment="1" applyProtection="1">
      <alignment horizontal="center" vertical="center"/>
      <protection hidden="1"/>
    </xf>
    <xf numFmtId="0" fontId="18" fillId="6" borderId="0" xfId="0" applyFont="1" applyFill="1" applyAlignment="1" applyProtection="1">
      <alignment horizontal="center" vertical="center"/>
      <protection hidden="1"/>
    </xf>
    <xf numFmtId="0" fontId="18" fillId="7" borderId="0" xfId="0" applyFont="1" applyFill="1" applyAlignment="1" applyProtection="1">
      <alignment horizontal="center" vertical="center"/>
      <protection hidden="1"/>
    </xf>
    <xf numFmtId="0" fontId="18" fillId="8" borderId="0" xfId="0" applyFont="1" applyFill="1" applyAlignment="1" applyProtection="1">
      <alignment horizontal="center" vertical="center"/>
      <protection hidden="1"/>
    </xf>
    <xf numFmtId="0" fontId="0" fillId="0" borderId="21" xfId="0" applyBorder="1" applyProtection="1">
      <protection hidden="1"/>
    </xf>
    <xf numFmtId="0" fontId="14" fillId="0" borderId="2" xfId="0" applyFont="1" applyBorder="1" applyProtection="1">
      <protection hidden="1"/>
    </xf>
    <xf numFmtId="0" fontId="0" fillId="0" borderId="22" xfId="0" applyBorder="1" applyProtection="1">
      <protection hidden="1"/>
    </xf>
    <xf numFmtId="0" fontId="0" fillId="0" borderId="23" xfId="0" applyBorder="1" applyProtection="1">
      <protection hidden="1"/>
    </xf>
    <xf numFmtId="0" fontId="14" fillId="0" borderId="0" xfId="0" applyFont="1" applyAlignment="1" applyProtection="1">
      <alignment horizontal="right"/>
      <protection hidden="1"/>
    </xf>
    <xf numFmtId="0" fontId="21" fillId="0" borderId="0" xfId="0" applyFont="1" applyAlignment="1" applyProtection="1">
      <alignment horizontal="right"/>
      <protection hidden="1"/>
    </xf>
    <xf numFmtId="0" fontId="14" fillId="0" borderId="0" xfId="0" applyFont="1" applyAlignment="1" applyProtection="1">
      <alignment horizontal="center"/>
      <protection hidden="1"/>
    </xf>
    <xf numFmtId="43" fontId="0" fillId="0" borderId="0" xfId="0" applyNumberFormat="1" applyAlignment="1" applyProtection="1">
      <alignment horizontal="center"/>
      <protection hidden="1"/>
    </xf>
    <xf numFmtId="43" fontId="0" fillId="0" borderId="0" xfId="0" applyNumberFormat="1" applyProtection="1">
      <protection hidden="1"/>
    </xf>
    <xf numFmtId="0" fontId="52" fillId="0" borderId="0" xfId="0" applyFont="1" applyProtection="1">
      <protection hidden="1"/>
    </xf>
    <xf numFmtId="1" fontId="1" fillId="2" borderId="7" xfId="1" applyNumberFormat="1" applyFont="1" applyFill="1" applyBorder="1" applyAlignment="1" applyProtection="1">
      <alignment horizontal="center" vertical="center"/>
      <protection locked="0" hidden="1"/>
    </xf>
    <xf numFmtId="164" fontId="2" fillId="0" borderId="0" xfId="0" quotePrefix="1" applyNumberFormat="1" applyFont="1" applyAlignment="1" applyProtection="1">
      <alignment horizontal="right"/>
      <protection locked="0"/>
    </xf>
    <xf numFmtId="0" fontId="2" fillId="2" borderId="6" xfId="0" applyFont="1" applyFill="1" applyBorder="1" applyAlignment="1" applyProtection="1">
      <alignment vertical="center"/>
      <protection locked="0" hidden="1"/>
    </xf>
    <xf numFmtId="0" fontId="53" fillId="0" borderId="0" xfId="0" applyFont="1" applyProtection="1">
      <protection hidden="1"/>
    </xf>
    <xf numFmtId="0" fontId="54" fillId="0" borderId="0" xfId="0" applyFont="1" applyProtection="1">
      <protection hidden="1"/>
    </xf>
    <xf numFmtId="0" fontId="55" fillId="0" borderId="0" xfId="0" applyFont="1" applyProtection="1">
      <protection hidden="1"/>
    </xf>
    <xf numFmtId="1" fontId="0" fillId="0" borderId="9" xfId="0" applyNumberFormat="1" applyBorder="1" applyAlignment="1" applyProtection="1">
      <alignment horizontal="center"/>
      <protection hidden="1"/>
    </xf>
    <xf numFmtId="0" fontId="2" fillId="0" borderId="0" xfId="0" applyFont="1" applyAlignment="1" applyProtection="1">
      <alignment readingOrder="1"/>
      <protection hidden="1"/>
    </xf>
    <xf numFmtId="0" fontId="51" fillId="2" borderId="6" xfId="0" applyFont="1" applyFill="1" applyBorder="1" applyAlignment="1" applyProtection="1">
      <alignment vertical="center"/>
      <protection locked="0" hidden="1"/>
    </xf>
    <xf numFmtId="0" fontId="2" fillId="2" borderId="6" xfId="0" applyFont="1" applyFill="1" applyBorder="1" applyAlignment="1" applyProtection="1">
      <alignment horizontal="center" vertical="center"/>
      <protection locked="0"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8" fillId="0" borderId="1" xfId="0" applyFont="1" applyBorder="1" applyAlignment="1" applyProtection="1">
      <alignment horizontal="center"/>
      <protection hidden="1"/>
    </xf>
    <xf numFmtId="0" fontId="14" fillId="0" borderId="24" xfId="5" applyFont="1" applyBorder="1" applyAlignment="1" applyProtection="1">
      <alignment horizontal="center"/>
      <protection hidden="1"/>
    </xf>
    <xf numFmtId="0" fontId="14" fillId="0" borderId="25" xfId="5" applyFont="1" applyBorder="1" applyAlignment="1" applyProtection="1">
      <alignment horizontal="center"/>
      <protection hidden="1"/>
    </xf>
    <xf numFmtId="0" fontId="14" fillId="0" borderId="24" xfId="0" applyFont="1" applyBorder="1" applyAlignment="1" applyProtection="1">
      <alignment horizontal="center"/>
      <protection hidden="1"/>
    </xf>
    <xf numFmtId="0" fontId="14" fillId="0" borderId="25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21" fillId="0" borderId="1" xfId="0" applyFont="1" applyBorder="1" applyAlignment="1" applyProtection="1">
      <alignment horizontal="left" wrapText="1"/>
      <protection hidden="1"/>
    </xf>
    <xf numFmtId="0" fontId="21" fillId="0" borderId="0" xfId="0" applyFont="1" applyAlignment="1" applyProtection="1">
      <alignment horizontal="left" wrapText="1"/>
      <protection hidden="1"/>
    </xf>
    <xf numFmtId="0" fontId="14" fillId="0" borderId="6" xfId="0" applyFont="1" applyBorder="1" applyAlignment="1" applyProtection="1">
      <alignment horizontal="center"/>
      <protection hidden="1"/>
    </xf>
    <xf numFmtId="0" fontId="20" fillId="0" borderId="6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12" fillId="0" borderId="0" xfId="0" applyFont="1" applyAlignment="1">
      <alignment horizontal="center"/>
    </xf>
  </cellXfs>
  <cellStyles count="6">
    <cellStyle name="Komma" xfId="2" builtinId="3"/>
    <cellStyle name="Komma 2" xfId="3" xr:uid="{00000000-0005-0000-0000-000002000000}"/>
    <cellStyle name="Komma 3" xfId="4" xr:uid="{00000000-0005-0000-0000-000003000000}"/>
    <cellStyle name="Link" xfId="1" builtinId="8"/>
    <cellStyle name="Standard" xfId="0" builtinId="0"/>
    <cellStyle name="Standard 2" xfId="5" xr:uid="{00000000-0005-0000-0000-000005000000}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lor rgb="FF339966"/>
      </font>
    </dxf>
    <dxf>
      <font>
        <condense val="0"/>
        <extend val="0"/>
        <color indexed="42"/>
      </font>
    </dxf>
    <dxf>
      <font>
        <strike val="0"/>
        <color rgb="FF339966"/>
      </font>
    </dxf>
    <dxf>
      <font>
        <condense val="0"/>
        <extend val="0"/>
        <color indexed="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Drop" dropStyle="combo" dx="16" fmlaLink="Muster!$S$28" fmlaRange="Daten!$A$3:$A$9" noThreeD="1" sel="2" val="0"/>
</file>

<file path=xl/ctrlProps/ctrlProp10.xml><?xml version="1.0" encoding="utf-8"?>
<formControlPr xmlns="http://schemas.microsoft.com/office/spreadsheetml/2009/9/main" objectType="Drop" dropStyle="combo" dx="16" fmlaLink="Resultate!$P$21" fmlaRange="Daten!$A$3:$A$9" noThreeD="1" sel="1" val="0"/>
</file>

<file path=xl/ctrlProps/ctrlProp100.xml><?xml version="1.0" encoding="utf-8"?>
<formControlPr xmlns="http://schemas.microsoft.com/office/spreadsheetml/2009/9/main" objectType="Drop" dropStyle="combo" dx="16" fmlaLink="Resultate!$Q$39" fmlaRange="Daten!$J$27:$J$29" noThreeD="1" sel="1" val="0"/>
</file>

<file path=xl/ctrlProps/ctrlProp101.xml><?xml version="1.0" encoding="utf-8"?>
<formControlPr xmlns="http://schemas.microsoft.com/office/spreadsheetml/2009/9/main" objectType="Drop" dropStyle="combo" dx="16" fmlaLink="Resultate!#REF!" fmlaRange="Daten!$A$3:$A$9" noThreeD="1" sel="0" val="0"/>
</file>

<file path=xl/ctrlProps/ctrlProp102.xml><?xml version="1.0" encoding="utf-8"?>
<formControlPr xmlns="http://schemas.microsoft.com/office/spreadsheetml/2009/9/main" objectType="Drop" dropStyle="combo" dx="16" fmlaLink="Resultate!$Q$38" fmlaRange="Daten!$A$27:$A$32" noThreeD="1" sel="1" val="0"/>
</file>

<file path=xl/ctrlProps/ctrlProp103.xml><?xml version="1.0" encoding="utf-8"?>
<formControlPr xmlns="http://schemas.microsoft.com/office/spreadsheetml/2009/9/main" objectType="Drop" dropStyle="combo" dx="16" fmlaLink="Resultate!#REF!" fmlaRange="Daten!$A$3:$A$9" noThreeD="1" sel="0" val="0"/>
</file>

<file path=xl/ctrlProps/ctrlProp104.xml><?xml version="1.0" encoding="utf-8"?>
<formControlPr xmlns="http://schemas.microsoft.com/office/spreadsheetml/2009/9/main" objectType="Drop" dropStyle="combo" dx="16" fmlaLink="Resultate!$Q$38" fmlaRange="Daten!$A$27:$A$32" noThreeD="1" sel="1" val="0"/>
</file>

<file path=xl/ctrlProps/ctrlProp105.xml><?xml version="1.0" encoding="utf-8"?>
<formControlPr xmlns="http://schemas.microsoft.com/office/spreadsheetml/2009/9/main" objectType="Drop" dropStyle="combo" dx="16" fmlaLink="Resultate!#REF!" fmlaRange="Daten!$A$3:$A$9" noThreeD="1" sel="0" val="0"/>
</file>

<file path=xl/ctrlProps/ctrlProp106.xml><?xml version="1.0" encoding="utf-8"?>
<formControlPr xmlns="http://schemas.microsoft.com/office/spreadsheetml/2009/9/main" objectType="Drop" dropStyle="combo" dx="16" fmlaLink="Resultate!$Q$38" fmlaRange="Daten!$A$27:$A$32" noThreeD="1" sel="1" val="0"/>
</file>

<file path=xl/ctrlProps/ctrlProp107.xml><?xml version="1.0" encoding="utf-8"?>
<formControlPr xmlns="http://schemas.microsoft.com/office/spreadsheetml/2009/9/main" objectType="Drop" dropStyle="combo" dx="16" fmlaLink="Resultate!#REF!" fmlaRange="Daten!$A$3:$A$9" noThreeD="1" sel="0" val="0"/>
</file>

<file path=xl/ctrlProps/ctrlProp108.xml><?xml version="1.0" encoding="utf-8"?>
<formControlPr xmlns="http://schemas.microsoft.com/office/spreadsheetml/2009/9/main" objectType="Drop" dropStyle="combo" dx="16" fmlaLink="Resultate!$Q$38" fmlaRange="Daten!$A$27:$A$32" noThreeD="1" sel="1" val="0"/>
</file>

<file path=xl/ctrlProps/ctrlProp109.xml><?xml version="1.0" encoding="utf-8"?>
<formControlPr xmlns="http://schemas.microsoft.com/office/spreadsheetml/2009/9/main" objectType="Drop" dropStyle="combo" dx="16" fmlaLink="Resultate!#REF!" fmlaRange="Daten!$A$3:$A$9" noThreeD="1" sel="0" val="0"/>
</file>

<file path=xl/ctrlProps/ctrlProp11.xml><?xml version="1.0" encoding="utf-8"?>
<formControlPr xmlns="http://schemas.microsoft.com/office/spreadsheetml/2009/9/main" objectType="Drop" dropStyle="combo" dx="16" fmlaLink="Resultate!$Q$21" fmlaRange="Daten!$A$27:$A$32" noThreeD="1" sel="1" val="0"/>
</file>

<file path=xl/ctrlProps/ctrlProp110.xml><?xml version="1.0" encoding="utf-8"?>
<formControlPr xmlns="http://schemas.microsoft.com/office/spreadsheetml/2009/9/main" objectType="Drop" dropStyle="combo" dx="16" fmlaLink="Resultate!$Q$38" fmlaRange="Daten!$A$27:$A$32" noThreeD="1" sel="1" val="0"/>
</file>

<file path=xl/ctrlProps/ctrlProp111.xml><?xml version="1.0" encoding="utf-8"?>
<formControlPr xmlns="http://schemas.microsoft.com/office/spreadsheetml/2009/9/main" objectType="Drop" dropStyle="combo" dx="16" fmlaLink="Resultate!#REF!" fmlaRange="Daten!$A$3:$A$9" noThreeD="1" sel="0" val="0"/>
</file>

<file path=xl/ctrlProps/ctrlProp112.xml><?xml version="1.0" encoding="utf-8"?>
<formControlPr xmlns="http://schemas.microsoft.com/office/spreadsheetml/2009/9/main" objectType="Drop" dropStyle="combo" dx="16" fmlaLink="Resultate!$Q$38" fmlaRange="Daten!$A$27:$A$32" noThreeD="1" sel="1" val="0"/>
</file>

<file path=xl/ctrlProps/ctrlProp113.xml><?xml version="1.0" encoding="utf-8"?>
<formControlPr xmlns="http://schemas.microsoft.com/office/spreadsheetml/2009/9/main" objectType="Drop" dropStyle="combo" dx="16" fmlaLink="Resultate!#REF!" fmlaRange="Daten!$A$3:$A$9" noThreeD="1" sel="0" val="0"/>
</file>

<file path=xl/ctrlProps/ctrlProp114.xml><?xml version="1.0" encoding="utf-8"?>
<formControlPr xmlns="http://schemas.microsoft.com/office/spreadsheetml/2009/9/main" objectType="Drop" dropStyle="combo" dx="16" fmlaLink="Resultate!$Q$38" fmlaRange="Daten!$A$27:$A$32" noThreeD="1" sel="1" val="0"/>
</file>

<file path=xl/ctrlProps/ctrlProp115.xml><?xml version="1.0" encoding="utf-8"?>
<formControlPr xmlns="http://schemas.microsoft.com/office/spreadsheetml/2009/9/main" objectType="Drop" dropStyle="combo" dx="16" fmlaLink="Resultate!#REF!" fmlaRange="Daten!$A$3:$A$9" noThreeD="1" sel="0" val="0"/>
</file>

<file path=xl/ctrlProps/ctrlProp116.xml><?xml version="1.0" encoding="utf-8"?>
<formControlPr xmlns="http://schemas.microsoft.com/office/spreadsheetml/2009/9/main" objectType="Drop" dropStyle="combo" dx="16" fmlaLink="Resultate!$Q$38" fmlaRange="Daten!$A$27:$A$32" noThreeD="1" sel="1" val="0"/>
</file>

<file path=xl/ctrlProps/ctrlProp117.xml><?xml version="1.0" encoding="utf-8"?>
<formControlPr xmlns="http://schemas.microsoft.com/office/spreadsheetml/2009/9/main" objectType="Drop" dropLines="15" dropStyle="combo" dx="16" fmlaLink="Resultate!$P$40" fmlaRange="Daten!$A$3:$A$17" noThreeD="1" sel="1" val="0"/>
</file>

<file path=xl/ctrlProps/ctrlProp118.xml><?xml version="1.0" encoding="utf-8"?>
<formControlPr xmlns="http://schemas.microsoft.com/office/spreadsheetml/2009/9/main" objectType="Drop" dropStyle="combo" dx="16" fmlaLink="Resultate!$Q$40" fmlaRange="Daten!$J$27:$J$29" noThreeD="1" sel="1" val="0"/>
</file>

<file path=xl/ctrlProps/ctrlProp119.xml><?xml version="1.0" encoding="utf-8"?>
<formControlPr xmlns="http://schemas.microsoft.com/office/spreadsheetml/2009/9/main" objectType="Drop" dropLines="15" dropStyle="combo" dx="16" fmlaLink="Resultate!$P$41" fmlaRange="Daten!$A$3:$A$17" noThreeD="1" sel="1" val="0"/>
</file>

<file path=xl/ctrlProps/ctrlProp12.xml><?xml version="1.0" encoding="utf-8"?>
<formControlPr xmlns="http://schemas.microsoft.com/office/spreadsheetml/2009/9/main" objectType="Drop" dropStyle="combo" dx="16" fmlaLink="Resultate!$P$22" fmlaRange="Daten!$A$3:$A$9" noThreeD="1" sel="1" val="0"/>
</file>

<file path=xl/ctrlProps/ctrlProp120.xml><?xml version="1.0" encoding="utf-8"?>
<formControlPr xmlns="http://schemas.microsoft.com/office/spreadsheetml/2009/9/main" objectType="Drop" dropStyle="combo" dx="16" fmlaLink="Resultate!$Q$41" fmlaRange="Daten!$J$27:$J$29" noThreeD="1" sel="1" val="0"/>
</file>

<file path=xl/ctrlProps/ctrlProp121.xml><?xml version="1.0" encoding="utf-8"?>
<formControlPr xmlns="http://schemas.microsoft.com/office/spreadsheetml/2009/9/main" objectType="Drop" dropLines="15" dropStyle="combo" dx="16" fmlaLink="Resultate!$P$42" fmlaRange="Daten!$A$3:$A$17" noThreeD="1" sel="1" val="0"/>
</file>

<file path=xl/ctrlProps/ctrlProp122.xml><?xml version="1.0" encoding="utf-8"?>
<formControlPr xmlns="http://schemas.microsoft.com/office/spreadsheetml/2009/9/main" objectType="Drop" dropStyle="combo" dx="16" fmlaLink="Resultate!$Q$42" fmlaRange="Daten!$J$27:$J$29" noThreeD="1" sel="1" val="0"/>
</file>

<file path=xl/ctrlProps/ctrlProp123.xml><?xml version="1.0" encoding="utf-8"?>
<formControlPr xmlns="http://schemas.microsoft.com/office/spreadsheetml/2009/9/main" objectType="Drop" dropLines="15" dropStyle="combo" dx="16" fmlaLink="Resultate!$P$43" fmlaRange="Daten!$A$3:$A$17" noThreeD="1" sel="1" val="0"/>
</file>

<file path=xl/ctrlProps/ctrlProp124.xml><?xml version="1.0" encoding="utf-8"?>
<formControlPr xmlns="http://schemas.microsoft.com/office/spreadsheetml/2009/9/main" objectType="Drop" dropStyle="combo" dx="16" fmlaLink="Resultate!$Q$43" fmlaRange="Daten!$J$27:$J$29" noThreeD="1" sel="1" val="0"/>
</file>

<file path=xl/ctrlProps/ctrlProp125.xml><?xml version="1.0" encoding="utf-8"?>
<formControlPr xmlns="http://schemas.microsoft.com/office/spreadsheetml/2009/9/main" objectType="Drop" dropLines="15" dropStyle="combo" dx="16" fmlaLink="Resultate!$P$44" fmlaRange="Daten!$A$3:$A$17" noThreeD="1" sel="1" val="0"/>
</file>

<file path=xl/ctrlProps/ctrlProp126.xml><?xml version="1.0" encoding="utf-8"?>
<formControlPr xmlns="http://schemas.microsoft.com/office/spreadsheetml/2009/9/main" objectType="Drop" dropStyle="combo" dx="16" fmlaLink="Resultate!$Q$44" fmlaRange="Daten!$J$27:$J$29" noThreeD="1" sel="1" val="0"/>
</file>

<file path=xl/ctrlProps/ctrlProp127.xml><?xml version="1.0" encoding="utf-8"?>
<formControlPr xmlns="http://schemas.microsoft.com/office/spreadsheetml/2009/9/main" objectType="Drop" dropLines="15" dropStyle="combo" dx="16" fmlaLink="Resultate!$P$45" fmlaRange="Daten!$A$3:$A$17" noThreeD="1" sel="1" val="0"/>
</file>

<file path=xl/ctrlProps/ctrlProp128.xml><?xml version="1.0" encoding="utf-8"?>
<formControlPr xmlns="http://schemas.microsoft.com/office/spreadsheetml/2009/9/main" objectType="Drop" dropStyle="combo" dx="16" fmlaLink="Resultate!$Q$45" fmlaRange="Daten!$J$27:$J$29" noThreeD="1" sel="1" val="0"/>
</file>

<file path=xl/ctrlProps/ctrlProp129.xml><?xml version="1.0" encoding="utf-8"?>
<formControlPr xmlns="http://schemas.microsoft.com/office/spreadsheetml/2009/9/main" objectType="Drop" dropLines="15" dropStyle="combo" dx="16" fmlaLink="Resultate!$P$46" fmlaRange="Daten!$A$3:$A$17" noThreeD="1" sel="1" val="0"/>
</file>

<file path=xl/ctrlProps/ctrlProp13.xml><?xml version="1.0" encoding="utf-8"?>
<formControlPr xmlns="http://schemas.microsoft.com/office/spreadsheetml/2009/9/main" objectType="Drop" dropStyle="combo" dx="16" fmlaLink="Resultate!$Q$22" fmlaRange="Daten!$A$27:$A$32" noThreeD="1" sel="1" val="0"/>
</file>

<file path=xl/ctrlProps/ctrlProp130.xml><?xml version="1.0" encoding="utf-8"?>
<formControlPr xmlns="http://schemas.microsoft.com/office/spreadsheetml/2009/9/main" objectType="Drop" dropStyle="combo" dx="16" fmlaLink="Resultate!$Q$46" fmlaRange="Daten!$J$27:$J$29" noThreeD="1" sel="1" val="0"/>
</file>

<file path=xl/ctrlProps/ctrlProp131.xml><?xml version="1.0" encoding="utf-8"?>
<formControlPr xmlns="http://schemas.microsoft.com/office/spreadsheetml/2009/9/main" objectType="Drop" dropLines="15" dropStyle="combo" dx="16" fmlaLink="Resultate!$P$47" fmlaRange="Daten!$A$3:$A$17" noThreeD="1" sel="1" val="0"/>
</file>

<file path=xl/ctrlProps/ctrlProp132.xml><?xml version="1.0" encoding="utf-8"?>
<formControlPr xmlns="http://schemas.microsoft.com/office/spreadsheetml/2009/9/main" objectType="Drop" dropStyle="combo" dx="16" fmlaLink="Resultate!$Q$47" fmlaRange="Daten!$J$27:$J$29" noThreeD="1" sel="1" val="0"/>
</file>

<file path=xl/ctrlProps/ctrlProp133.xml><?xml version="1.0" encoding="utf-8"?>
<formControlPr xmlns="http://schemas.microsoft.com/office/spreadsheetml/2009/9/main" objectType="Drop" dropLines="15" dropStyle="combo" dx="16" fmlaLink="Resultate!$P$48" fmlaRange="Daten!$A$3:$A$17" noThreeD="1" sel="1" val="0"/>
</file>

<file path=xl/ctrlProps/ctrlProp134.xml><?xml version="1.0" encoding="utf-8"?>
<formControlPr xmlns="http://schemas.microsoft.com/office/spreadsheetml/2009/9/main" objectType="Drop" dropStyle="combo" dx="16" fmlaLink="Resultate!$Q$48" fmlaRange="Daten!$J$27:$J$29" noThreeD="1" sel="1" val="0"/>
</file>

<file path=xl/ctrlProps/ctrlProp135.xml><?xml version="1.0" encoding="utf-8"?>
<formControlPr xmlns="http://schemas.microsoft.com/office/spreadsheetml/2009/9/main" objectType="Drop" dropLines="15" dropStyle="combo" dx="16" fmlaLink="Resultate!$P$49" fmlaRange="Daten!$A$3:$A$17" noThreeD="1" sel="1" val="0"/>
</file>

<file path=xl/ctrlProps/ctrlProp136.xml><?xml version="1.0" encoding="utf-8"?>
<formControlPr xmlns="http://schemas.microsoft.com/office/spreadsheetml/2009/9/main" objectType="Drop" dropStyle="combo" dx="16" fmlaLink="Resultate!$Q$49" fmlaRange="Daten!$J$27:$J$29" noThreeD="1" sel="1" val="0"/>
</file>

<file path=xl/ctrlProps/ctrlProp137.xml><?xml version="1.0" encoding="utf-8"?>
<formControlPr xmlns="http://schemas.microsoft.com/office/spreadsheetml/2009/9/main" objectType="Drop" dropLines="15" dropStyle="combo" dx="16" fmlaLink="Resultate!$P$50" fmlaRange="Daten!$A$3:$A$17" noThreeD="1" sel="1" val="0"/>
</file>

<file path=xl/ctrlProps/ctrlProp138.xml><?xml version="1.0" encoding="utf-8"?>
<formControlPr xmlns="http://schemas.microsoft.com/office/spreadsheetml/2009/9/main" objectType="Drop" dropStyle="combo" dx="16" fmlaLink="Resultate!$Q$50" fmlaRange="Daten!$J$27:$J$29" noThreeD="1" sel="1" val="0"/>
</file>

<file path=xl/ctrlProps/ctrlProp139.xml><?xml version="1.0" encoding="utf-8"?>
<formControlPr xmlns="http://schemas.microsoft.com/office/spreadsheetml/2009/9/main" objectType="Drop" dropLines="15" dropStyle="combo" dx="16" fmlaLink="Resultate!$P$51" fmlaRange="Daten!$A$3:$A$17" noThreeD="1" sel="1" val="0"/>
</file>

<file path=xl/ctrlProps/ctrlProp14.xml><?xml version="1.0" encoding="utf-8"?>
<formControlPr xmlns="http://schemas.microsoft.com/office/spreadsheetml/2009/9/main" objectType="Drop" dropStyle="combo" dx="16" fmlaLink="Resultate!$P$23" fmlaRange="Daten!$A$3:$A$9" noThreeD="1" sel="1" val="0"/>
</file>

<file path=xl/ctrlProps/ctrlProp140.xml><?xml version="1.0" encoding="utf-8"?>
<formControlPr xmlns="http://schemas.microsoft.com/office/spreadsheetml/2009/9/main" objectType="Drop" dropStyle="combo" dx="16" fmlaLink="Resultate!$Q$51" fmlaRange="Daten!$J$27:$J$29" noThreeD="1" sel="1" val="0"/>
</file>

<file path=xl/ctrlProps/ctrlProp141.xml><?xml version="1.0" encoding="utf-8"?>
<formControlPr xmlns="http://schemas.microsoft.com/office/spreadsheetml/2009/9/main" objectType="Drop" dropLines="15" dropStyle="combo" dx="16" fmlaLink="Resultate!$P$52" fmlaRange="Daten!$A$3:$A$17" noThreeD="1" sel="1" val="0"/>
</file>

<file path=xl/ctrlProps/ctrlProp142.xml><?xml version="1.0" encoding="utf-8"?>
<formControlPr xmlns="http://schemas.microsoft.com/office/spreadsheetml/2009/9/main" objectType="Drop" dropStyle="combo" dx="16" fmlaLink="Resultate!$Q$52" fmlaRange="Daten!$J$27:$J$29" noThreeD="1" sel="1" val="0"/>
</file>

<file path=xl/ctrlProps/ctrlProp143.xml><?xml version="1.0" encoding="utf-8"?>
<formControlPr xmlns="http://schemas.microsoft.com/office/spreadsheetml/2009/9/main" objectType="Drop" dropLines="15" dropStyle="combo" dx="16" fmlaLink="Resultate!$P$53" fmlaRange="Daten!$A$3:$A$17" noThreeD="1" sel="1" val="0"/>
</file>

<file path=xl/ctrlProps/ctrlProp144.xml><?xml version="1.0" encoding="utf-8"?>
<formControlPr xmlns="http://schemas.microsoft.com/office/spreadsheetml/2009/9/main" objectType="Drop" dropStyle="combo" dx="16" fmlaLink="Resultate!$Q$53" fmlaRange="Daten!$J$27:$J$29" noThreeD="1" sel="1" val="0"/>
</file>

<file path=xl/ctrlProps/ctrlProp145.xml><?xml version="1.0" encoding="utf-8"?>
<formControlPr xmlns="http://schemas.microsoft.com/office/spreadsheetml/2009/9/main" objectType="Drop" dropLines="15" dropStyle="combo" dx="16" fmlaLink="Resultate!$P$54" fmlaRange="Daten!$A$3:$A$17" noThreeD="1" sel="1" val="0"/>
</file>

<file path=xl/ctrlProps/ctrlProp146.xml><?xml version="1.0" encoding="utf-8"?>
<formControlPr xmlns="http://schemas.microsoft.com/office/spreadsheetml/2009/9/main" objectType="Drop" dropStyle="combo" dx="16" fmlaLink="Resultate!$Q$54" fmlaRange="Daten!$J$27:$J$29" noThreeD="1" sel="1" val="0"/>
</file>

<file path=xl/ctrlProps/ctrlProp15.xml><?xml version="1.0" encoding="utf-8"?>
<formControlPr xmlns="http://schemas.microsoft.com/office/spreadsheetml/2009/9/main" objectType="Drop" dropStyle="combo" dx="16" fmlaLink="Resultate!$Q$23" fmlaRange="Daten!$A$27:$A$32" noThreeD="1" sel="1" val="0"/>
</file>

<file path=xl/ctrlProps/ctrlProp16.xml><?xml version="1.0" encoding="utf-8"?>
<formControlPr xmlns="http://schemas.microsoft.com/office/spreadsheetml/2009/9/main" objectType="Drop" dropStyle="combo" dx="16" fmlaLink="Resultate!$P$24" fmlaRange="Daten!$A$3:$A$9" noThreeD="1" sel="1" val="0"/>
</file>

<file path=xl/ctrlProps/ctrlProp17.xml><?xml version="1.0" encoding="utf-8"?>
<formControlPr xmlns="http://schemas.microsoft.com/office/spreadsheetml/2009/9/main" objectType="Drop" dropStyle="combo" dx="16" fmlaLink="Resultate!$Q$24" fmlaRange="Daten!$A$27:$A$32" noThreeD="1" sel="1" val="0"/>
</file>

<file path=xl/ctrlProps/ctrlProp18.xml><?xml version="1.0" encoding="utf-8"?>
<formControlPr xmlns="http://schemas.microsoft.com/office/spreadsheetml/2009/9/main" objectType="Drop" dropStyle="combo" dx="16" fmlaLink="Resultate!$P$25" fmlaRange="Daten!$A$3:$A$9" noThreeD="1" sel="1" val="0"/>
</file>

<file path=xl/ctrlProps/ctrlProp19.xml><?xml version="1.0" encoding="utf-8"?>
<formControlPr xmlns="http://schemas.microsoft.com/office/spreadsheetml/2009/9/main" objectType="Drop" dropStyle="combo" dx="16" fmlaLink="Resultate!$Q$25" fmlaRange="Daten!$A$27:$A$32" noThreeD="1" sel="1" val="0"/>
</file>

<file path=xl/ctrlProps/ctrlProp2.xml><?xml version="1.0" encoding="utf-8"?>
<formControlPr xmlns="http://schemas.microsoft.com/office/spreadsheetml/2009/9/main" objectType="Drop" dropStyle="combo" dx="16" fmlaLink="Muster!$S$29" fmlaRange="Daten!$A$3:$A$9" noThreeD="1" sel="2" val="0"/>
</file>

<file path=xl/ctrlProps/ctrlProp20.xml><?xml version="1.0" encoding="utf-8"?>
<formControlPr xmlns="http://schemas.microsoft.com/office/spreadsheetml/2009/9/main" objectType="Drop" dropStyle="combo" dx="16" fmlaLink="Resultate!$P$26" fmlaRange="Daten!$A$3:$A$9" noThreeD="1" sel="1" val="0"/>
</file>

<file path=xl/ctrlProps/ctrlProp21.xml><?xml version="1.0" encoding="utf-8"?>
<formControlPr xmlns="http://schemas.microsoft.com/office/spreadsheetml/2009/9/main" objectType="Drop" dropStyle="combo" dx="16" fmlaLink="Resultate!$Q$26" fmlaRange="Daten!$A$27:$A$32" noThreeD="1" sel="1" val="0"/>
</file>

<file path=xl/ctrlProps/ctrlProp22.xml><?xml version="1.0" encoding="utf-8"?>
<formControlPr xmlns="http://schemas.microsoft.com/office/spreadsheetml/2009/9/main" objectType="Drop" dropStyle="combo" dx="16" fmlaLink="Resultate!$P$27" fmlaRange="Daten!$A$3:$A$9" noThreeD="1" sel="1" val="0"/>
</file>

<file path=xl/ctrlProps/ctrlProp23.xml><?xml version="1.0" encoding="utf-8"?>
<formControlPr xmlns="http://schemas.microsoft.com/office/spreadsheetml/2009/9/main" objectType="Drop" dropStyle="combo" dx="16" fmlaLink="Resultate!$Q$27" fmlaRange="Daten!$A$27:$A$32" noThreeD="1" sel="1" val="0"/>
</file>

<file path=xl/ctrlProps/ctrlProp24.xml><?xml version="1.0" encoding="utf-8"?>
<formControlPr xmlns="http://schemas.microsoft.com/office/spreadsheetml/2009/9/main" objectType="Drop" dropStyle="combo" dx="16" fmlaLink="Resultate!$P$28" fmlaRange="Daten!$A$3:$A$9" noThreeD="1" sel="1" val="0"/>
</file>

<file path=xl/ctrlProps/ctrlProp25.xml><?xml version="1.0" encoding="utf-8"?>
<formControlPr xmlns="http://schemas.microsoft.com/office/spreadsheetml/2009/9/main" objectType="Drop" dropStyle="combo" dx="16" fmlaLink="Resultate!$Q$28" fmlaRange="Daten!$A$27:$A$32" noThreeD="1" sel="1" val="0"/>
</file>

<file path=xl/ctrlProps/ctrlProp26.xml><?xml version="1.0" encoding="utf-8"?>
<formControlPr xmlns="http://schemas.microsoft.com/office/spreadsheetml/2009/9/main" objectType="Drop" dropStyle="combo" dx="16" fmlaLink="Resultate!$P$29" fmlaRange="Daten!$A$3:$A$9" noThreeD="1" sel="1" val="0"/>
</file>

<file path=xl/ctrlProps/ctrlProp27.xml><?xml version="1.0" encoding="utf-8"?>
<formControlPr xmlns="http://schemas.microsoft.com/office/spreadsheetml/2009/9/main" objectType="Drop" dropStyle="combo" dx="16" fmlaLink="Resultate!$Q$29" fmlaRange="Daten!$A$27:$A$32" noThreeD="1" sel="1" val="0"/>
</file>

<file path=xl/ctrlProps/ctrlProp28.xml><?xml version="1.0" encoding="utf-8"?>
<formControlPr xmlns="http://schemas.microsoft.com/office/spreadsheetml/2009/9/main" objectType="Drop" dropStyle="combo" dx="16" fmlaLink="Resultate!$P$30" fmlaRange="Daten!$A$3:$A$9" noThreeD="1" sel="1" val="0"/>
</file>

<file path=xl/ctrlProps/ctrlProp29.xml><?xml version="1.0" encoding="utf-8"?>
<formControlPr xmlns="http://schemas.microsoft.com/office/spreadsheetml/2009/9/main" objectType="Drop" dropStyle="combo" dx="16" fmlaLink="Resultate!$Q$30" fmlaRange="Daten!$A$27:$A$32" noThreeD="1" sel="1" val="0"/>
</file>

<file path=xl/ctrlProps/ctrlProp3.xml><?xml version="1.0" encoding="utf-8"?>
<formControlPr xmlns="http://schemas.microsoft.com/office/spreadsheetml/2009/9/main" objectType="Drop" dropStyle="combo" dx="16" fmlaLink="Resultate!$P$17" fmlaRange="Daten!$A$3:$A$9" noThreeD="1" sel="1" val="0"/>
</file>

<file path=xl/ctrlProps/ctrlProp30.xml><?xml version="1.0" encoding="utf-8"?>
<formControlPr xmlns="http://schemas.microsoft.com/office/spreadsheetml/2009/9/main" objectType="Drop" dropStyle="combo" dx="16" fmlaLink="Resultate!$P$31" fmlaRange="Daten!$A$3:$A$9" noThreeD="1" sel="1" val="0"/>
</file>

<file path=xl/ctrlProps/ctrlProp31.xml><?xml version="1.0" encoding="utf-8"?>
<formControlPr xmlns="http://schemas.microsoft.com/office/spreadsheetml/2009/9/main" objectType="Drop" dropStyle="combo" dx="16" fmlaLink="Resultate!$Q$31" fmlaRange="Daten!$A$27:$A$32" noThreeD="1" sel="1" val="0"/>
</file>

<file path=xl/ctrlProps/ctrlProp32.xml><?xml version="1.0" encoding="utf-8"?>
<formControlPr xmlns="http://schemas.microsoft.com/office/spreadsheetml/2009/9/main" objectType="Drop" dropStyle="combo" dx="16" fmlaLink="Resultate!$P$32" fmlaRange="Daten!$A$3:$A$9" noThreeD="1" sel="1" val="0"/>
</file>

<file path=xl/ctrlProps/ctrlProp33.xml><?xml version="1.0" encoding="utf-8"?>
<formControlPr xmlns="http://schemas.microsoft.com/office/spreadsheetml/2009/9/main" objectType="Drop" dropStyle="combo" dx="16" fmlaLink="Resultate!$Q$32" fmlaRange="Daten!$A$27:$A$32" noThreeD="1" sel="1" val="0"/>
</file>

<file path=xl/ctrlProps/ctrlProp34.xml><?xml version="1.0" encoding="utf-8"?>
<formControlPr xmlns="http://schemas.microsoft.com/office/spreadsheetml/2009/9/main" objectType="Drop" dropStyle="combo" dx="16" fmlaLink="Resultate!$P$33" fmlaRange="Daten!$A$3:$A$9" noThreeD="1" sel="1" val="0"/>
</file>

<file path=xl/ctrlProps/ctrlProp35.xml><?xml version="1.0" encoding="utf-8"?>
<formControlPr xmlns="http://schemas.microsoft.com/office/spreadsheetml/2009/9/main" objectType="Drop" dropStyle="combo" dx="16" fmlaLink="Resultate!$Q$33" fmlaRange="Daten!$A$27:$A$32" noThreeD="1" sel="1" val="0"/>
</file>

<file path=xl/ctrlProps/ctrlProp36.xml><?xml version="1.0" encoding="utf-8"?>
<formControlPr xmlns="http://schemas.microsoft.com/office/spreadsheetml/2009/9/main" objectType="Drop" dropStyle="combo" dx="16" fmlaLink="Resultate!$P$34" fmlaRange="Daten!$A$3:$A$9" noThreeD="1" sel="1" val="0"/>
</file>

<file path=xl/ctrlProps/ctrlProp37.xml><?xml version="1.0" encoding="utf-8"?>
<formControlPr xmlns="http://schemas.microsoft.com/office/spreadsheetml/2009/9/main" objectType="Drop" dropStyle="combo" dx="16" fmlaLink="Resultate!$Q$34" fmlaRange="Daten!$A$27:$A$32" noThreeD="1" sel="1" val="0"/>
</file>

<file path=xl/ctrlProps/ctrlProp38.xml><?xml version="1.0" encoding="utf-8"?>
<formControlPr xmlns="http://schemas.microsoft.com/office/spreadsheetml/2009/9/main" objectType="Drop" dropStyle="combo" dx="16" fmlaLink="Resultate!$P$35" fmlaRange="Daten!$A$3:$A$9" noThreeD="1" sel="1" val="0"/>
</file>

<file path=xl/ctrlProps/ctrlProp39.xml><?xml version="1.0" encoding="utf-8"?>
<formControlPr xmlns="http://schemas.microsoft.com/office/spreadsheetml/2009/9/main" objectType="Drop" dropStyle="combo" dx="16" fmlaLink="Resultate!$Q$35" fmlaRange="Daten!$A$27:$A$32" noThreeD="1" sel="1" val="0"/>
</file>

<file path=xl/ctrlProps/ctrlProp4.xml><?xml version="1.0" encoding="utf-8"?>
<formControlPr xmlns="http://schemas.microsoft.com/office/spreadsheetml/2009/9/main" objectType="Drop" dropStyle="combo" dx="16" fmlaLink="Resultate!$P$18" fmlaRange="Daten!$A$3:$A$9" noThreeD="1" sel="1" val="0"/>
</file>

<file path=xl/ctrlProps/ctrlProp40.xml><?xml version="1.0" encoding="utf-8"?>
<formControlPr xmlns="http://schemas.microsoft.com/office/spreadsheetml/2009/9/main" objectType="Drop" dropStyle="combo" dx="16" fmlaLink="Resultate!$P$36" fmlaRange="Daten!$A$3:$A$9" noThreeD="1" sel="1" val="0"/>
</file>

<file path=xl/ctrlProps/ctrlProp41.xml><?xml version="1.0" encoding="utf-8"?>
<formControlPr xmlns="http://schemas.microsoft.com/office/spreadsheetml/2009/9/main" objectType="Drop" dropStyle="combo" dx="16" fmlaRange="Daten!$A$27:$A$32" noThreeD="1" sel="0" val="0"/>
</file>

<file path=xl/ctrlProps/ctrlProp42.xml><?xml version="1.0" encoding="utf-8"?>
<formControlPr xmlns="http://schemas.microsoft.com/office/spreadsheetml/2009/9/main" objectType="Drop" dropStyle="combo" dx="16" fmlaLink="Resultate!$P$37" fmlaRange="Daten!$A$3:$A$9" noThreeD="1" sel="1" val="0"/>
</file>

<file path=xl/ctrlProps/ctrlProp43.xml><?xml version="1.0" encoding="utf-8"?>
<formControlPr xmlns="http://schemas.microsoft.com/office/spreadsheetml/2009/9/main" objectType="Drop" dropStyle="combo" dx="16" fmlaLink="Resultate!$Q$36" fmlaRange="Daten!$A$27:$A$32" noThreeD="1" sel="1" val="0"/>
</file>

<file path=xl/ctrlProps/ctrlProp44.xml><?xml version="1.0" encoding="utf-8"?>
<formControlPr xmlns="http://schemas.microsoft.com/office/spreadsheetml/2009/9/main" objectType="Drop" dropStyle="combo" dx="16" fmlaLink="Resultate!$P$38" fmlaRange="Daten!$A$3:$A$9" noThreeD="1" sel="1" val="0"/>
</file>

<file path=xl/ctrlProps/ctrlProp45.xml><?xml version="1.0" encoding="utf-8"?>
<formControlPr xmlns="http://schemas.microsoft.com/office/spreadsheetml/2009/9/main" objectType="Drop" dropStyle="combo" dx="16" fmlaLink="Resultate!$Q$37" fmlaRange="Daten!$A$27:$A$32" noThreeD="1" sel="1" val="0"/>
</file>

<file path=xl/ctrlProps/ctrlProp46.xml><?xml version="1.0" encoding="utf-8"?>
<formControlPr xmlns="http://schemas.microsoft.com/office/spreadsheetml/2009/9/main" objectType="Drop" dropStyle="combo" dx="16" fmlaLink="Resultate!#REF!" fmlaRange="Daten!$A$3:$A$9" noThreeD="1" sel="0" val="0"/>
</file>

<file path=xl/ctrlProps/ctrlProp47.xml><?xml version="1.0" encoding="utf-8"?>
<formControlPr xmlns="http://schemas.microsoft.com/office/spreadsheetml/2009/9/main" objectType="Drop" dropStyle="combo" dx="16" fmlaLink="Resultate!$Q$38" fmlaRange="Daten!$A$27:$A$32" noThreeD="1" sel="1" val="0"/>
</file>

<file path=xl/ctrlProps/ctrlProp48.xml><?xml version="1.0" encoding="utf-8"?>
<formControlPr xmlns="http://schemas.microsoft.com/office/spreadsheetml/2009/9/main" objectType="Drop" dropLines="5" dropStyle="combo" dx="16" fmlaLink="Muster!$T$28" fmlaRange="Daten!$J$27:$J$29" noThreeD="1" sel="2" val="0"/>
</file>

<file path=xl/ctrlProps/ctrlProp49.xml><?xml version="1.0" encoding="utf-8"?>
<formControlPr xmlns="http://schemas.microsoft.com/office/spreadsheetml/2009/9/main" objectType="Drop" dropLines="5" dropStyle="combo" dx="16" fmlaLink="Muster!$T$29" fmlaRange="Daten!$J$27:$J$29" noThreeD="1" sel="3" val="0"/>
</file>

<file path=xl/ctrlProps/ctrlProp5.xml><?xml version="1.0" encoding="utf-8"?>
<formControlPr xmlns="http://schemas.microsoft.com/office/spreadsheetml/2009/9/main" objectType="Drop" dropStyle="combo" dx="16" fmlaLink="Resultate!$Q$18" fmlaRange="Daten!$A$27:$A$32" noThreeD="1" sel="1" val="0"/>
</file>

<file path=xl/ctrlProps/ctrlProp50.xml><?xml version="1.0" encoding="utf-8"?>
<formControlPr xmlns="http://schemas.microsoft.com/office/spreadsheetml/2009/9/main" objectType="Drop" dropLines="5" dropStyle="combo" dx="16" fmlaLink="Resultate!$Q$17" fmlaRange="Daten!$J$27:$J$29" noThreeD="1" sel="1" val="0"/>
</file>

<file path=xl/ctrlProps/ctrlProp51.xml><?xml version="1.0" encoding="utf-8"?>
<formControlPr xmlns="http://schemas.microsoft.com/office/spreadsheetml/2009/9/main" objectType="Drop" dropLines="15" dropStyle="combo" dx="16" fmlaLink="Resultate!$P$15" fmlaRange="Daten!$A$3:$A$17" noThreeD="1" sel="1" val="0"/>
</file>

<file path=xl/ctrlProps/ctrlProp52.xml><?xml version="1.0" encoding="utf-8"?>
<formControlPr xmlns="http://schemas.microsoft.com/office/spreadsheetml/2009/9/main" objectType="Drop" dropLines="5" dropStyle="combo" dx="16" fmlaLink="Resultate!$Q$15" fmlaRange="Daten!$J$27:$J$29" noThreeD="1" sel="1" val="0"/>
</file>

<file path=xl/ctrlProps/ctrlProp53.xml><?xml version="1.0" encoding="utf-8"?>
<formControlPr xmlns="http://schemas.microsoft.com/office/spreadsheetml/2009/9/main" objectType="Drop" dropLines="15" dropStyle="combo" dx="16" fmlaLink="Resultate!$P$16" fmlaRange="Daten!$A$3:$A$17" noThreeD="1" sel="1" val="0"/>
</file>

<file path=xl/ctrlProps/ctrlProp54.xml><?xml version="1.0" encoding="utf-8"?>
<formControlPr xmlns="http://schemas.microsoft.com/office/spreadsheetml/2009/9/main" objectType="Drop" dropLines="5" dropStyle="combo" dx="16" fmlaLink="Resultate!$Q$16" fmlaRange="Daten!$J$27:$J$29" noThreeD="1" sel="1" val="0"/>
</file>

<file path=xl/ctrlProps/ctrlProp55.xml><?xml version="1.0" encoding="utf-8"?>
<formControlPr xmlns="http://schemas.microsoft.com/office/spreadsheetml/2009/9/main" objectType="Drop" dropLines="15" dropStyle="combo" dx="16" fmlaLink="Resultate!$P$17" fmlaRange="Daten!$A$3:$A$17" noThreeD="1" sel="1" val="0"/>
</file>

<file path=xl/ctrlProps/ctrlProp56.xml><?xml version="1.0" encoding="utf-8"?>
<formControlPr xmlns="http://schemas.microsoft.com/office/spreadsheetml/2009/9/main" objectType="Drop" dropLines="5" dropStyle="combo" dx="16" fmlaLink="Resultate!$Q$17" fmlaRange="Daten!$J$27:$J$29" noThreeD="1" sel="1" val="0"/>
</file>

<file path=xl/ctrlProps/ctrlProp57.xml><?xml version="1.0" encoding="utf-8"?>
<formControlPr xmlns="http://schemas.microsoft.com/office/spreadsheetml/2009/9/main" objectType="Drop" dropLines="15" dropStyle="combo" dx="16" fmlaLink="Resultate!$P$18" fmlaRange="Daten!$A$3:$A17" noThreeD="1" sel="1" val="0"/>
</file>

<file path=xl/ctrlProps/ctrlProp58.xml><?xml version="1.0" encoding="utf-8"?>
<formControlPr xmlns="http://schemas.microsoft.com/office/spreadsheetml/2009/9/main" objectType="Drop" dropStyle="combo" dx="16" fmlaLink="Resultate!$Q$18" fmlaRange="Daten!$J$27:$J$29" noThreeD="1" sel="1" val="0"/>
</file>

<file path=xl/ctrlProps/ctrlProp59.xml><?xml version="1.0" encoding="utf-8"?>
<formControlPr xmlns="http://schemas.microsoft.com/office/spreadsheetml/2009/9/main" objectType="Drop" dropLines="15" dropStyle="combo" dx="16" fmlaLink="Resultate!$P$19" fmlaRange="Daten!$A$3:$A$17" noThreeD="1" sel="1" val="0"/>
</file>

<file path=xl/ctrlProps/ctrlProp6.xml><?xml version="1.0" encoding="utf-8"?>
<formControlPr xmlns="http://schemas.microsoft.com/office/spreadsheetml/2009/9/main" objectType="Drop" dropStyle="combo" dx="16" fmlaLink="Resultate!$P$19" fmlaRange="Daten!$A$3:$A$9" noThreeD="1" sel="1" val="0"/>
</file>

<file path=xl/ctrlProps/ctrlProp60.xml><?xml version="1.0" encoding="utf-8"?>
<formControlPr xmlns="http://schemas.microsoft.com/office/spreadsheetml/2009/9/main" objectType="Drop" dropStyle="combo" dx="16" fmlaLink="Resultate!$Q$19" fmlaRange="Daten!$J$27:$J$29" noThreeD="1" sel="1" val="0"/>
</file>

<file path=xl/ctrlProps/ctrlProp61.xml><?xml version="1.0" encoding="utf-8"?>
<formControlPr xmlns="http://schemas.microsoft.com/office/spreadsheetml/2009/9/main" objectType="Drop" dropLines="15" dropStyle="combo" dx="16" fmlaLink="Resultate!$P$20" fmlaRange="Daten!$A$3:$A$17" noThreeD="1" sel="1" val="0"/>
</file>

<file path=xl/ctrlProps/ctrlProp62.xml><?xml version="1.0" encoding="utf-8"?>
<formControlPr xmlns="http://schemas.microsoft.com/office/spreadsheetml/2009/9/main" objectType="Drop" dropStyle="combo" dx="16" fmlaLink="Resultate!$Q$20" fmlaRange="Daten!$J$27:$J$29" noThreeD="1" sel="1" val="0"/>
</file>

<file path=xl/ctrlProps/ctrlProp63.xml><?xml version="1.0" encoding="utf-8"?>
<formControlPr xmlns="http://schemas.microsoft.com/office/spreadsheetml/2009/9/main" objectType="Drop" dropLines="15" dropStyle="combo" dx="16" fmlaLink="Resultate!$P$21" fmlaRange="Daten!$A$3:$A$17" noThreeD="1" sel="1" val="0"/>
</file>

<file path=xl/ctrlProps/ctrlProp64.xml><?xml version="1.0" encoding="utf-8"?>
<formControlPr xmlns="http://schemas.microsoft.com/office/spreadsheetml/2009/9/main" objectType="Drop" dropStyle="combo" dx="16" fmlaLink="Resultate!$Q$21" fmlaRange="Daten!$J$27:$J$29" noThreeD="1" sel="1" val="0"/>
</file>

<file path=xl/ctrlProps/ctrlProp65.xml><?xml version="1.0" encoding="utf-8"?>
<formControlPr xmlns="http://schemas.microsoft.com/office/spreadsheetml/2009/9/main" objectType="Drop" dropLines="15" dropStyle="combo" dx="16" fmlaLink="Resultate!$P$22" fmlaRange="Daten!$A$3:$A$17" noThreeD="1" sel="1" val="0"/>
</file>

<file path=xl/ctrlProps/ctrlProp66.xml><?xml version="1.0" encoding="utf-8"?>
<formControlPr xmlns="http://schemas.microsoft.com/office/spreadsheetml/2009/9/main" objectType="Drop" dropStyle="combo" dx="16" fmlaLink="Resultate!$Q$22" fmlaRange="Daten!$J$27:$J$29" noThreeD="1" sel="1" val="0"/>
</file>

<file path=xl/ctrlProps/ctrlProp67.xml><?xml version="1.0" encoding="utf-8"?>
<formControlPr xmlns="http://schemas.microsoft.com/office/spreadsheetml/2009/9/main" objectType="Drop" dropLines="15" dropStyle="combo" dx="16" fmlaLink="Resultate!$P$23" fmlaRange="Daten!$A$3:$A$17" noThreeD="1" sel="1" val="0"/>
</file>

<file path=xl/ctrlProps/ctrlProp68.xml><?xml version="1.0" encoding="utf-8"?>
<formControlPr xmlns="http://schemas.microsoft.com/office/spreadsheetml/2009/9/main" objectType="Drop" dropStyle="combo" dx="16" fmlaLink="Resultate!$Q$23" fmlaRange="Daten!$J$27:$J$29" noThreeD="1" sel="1" val="0"/>
</file>

<file path=xl/ctrlProps/ctrlProp69.xml><?xml version="1.0" encoding="utf-8"?>
<formControlPr xmlns="http://schemas.microsoft.com/office/spreadsheetml/2009/9/main" objectType="Drop" dropLines="15" dropStyle="combo" dx="16" fmlaLink="Resultate!$P$24" fmlaRange="Daten!$A$3:$A$17" noThreeD="1" sel="1" val="0"/>
</file>

<file path=xl/ctrlProps/ctrlProp7.xml><?xml version="1.0" encoding="utf-8"?>
<formControlPr xmlns="http://schemas.microsoft.com/office/spreadsheetml/2009/9/main" objectType="Drop" dropStyle="combo" dx="16" fmlaLink="Resultate!$Q$19" fmlaRange="Daten!$A$27:$A$32" noThreeD="1" sel="1" val="0"/>
</file>

<file path=xl/ctrlProps/ctrlProp70.xml><?xml version="1.0" encoding="utf-8"?>
<formControlPr xmlns="http://schemas.microsoft.com/office/spreadsheetml/2009/9/main" objectType="Drop" dropStyle="combo" dx="16" fmlaLink="Resultate!$Q$24" fmlaRange="Daten!$J$27:$J$29" noThreeD="1" sel="1" val="0"/>
</file>

<file path=xl/ctrlProps/ctrlProp71.xml><?xml version="1.0" encoding="utf-8"?>
<formControlPr xmlns="http://schemas.microsoft.com/office/spreadsheetml/2009/9/main" objectType="Drop" dropLines="15" dropStyle="combo" dx="16" fmlaLink="Resultate!$P$25" fmlaRange="Daten!$A$3:$A$17" noThreeD="1" sel="1" val="0"/>
</file>

<file path=xl/ctrlProps/ctrlProp72.xml><?xml version="1.0" encoding="utf-8"?>
<formControlPr xmlns="http://schemas.microsoft.com/office/spreadsheetml/2009/9/main" objectType="Drop" dropStyle="combo" dx="16" fmlaLink="Resultate!$Q$25" fmlaRange="Daten!$J$27:$J$29" noThreeD="1" sel="1" val="0"/>
</file>

<file path=xl/ctrlProps/ctrlProp73.xml><?xml version="1.0" encoding="utf-8"?>
<formControlPr xmlns="http://schemas.microsoft.com/office/spreadsheetml/2009/9/main" objectType="Drop" dropLines="15" dropStyle="combo" dx="16" fmlaLink="Resultate!$P$26" fmlaRange="Daten!$A$3:$A$17" noThreeD="1" sel="1" val="0"/>
</file>

<file path=xl/ctrlProps/ctrlProp74.xml><?xml version="1.0" encoding="utf-8"?>
<formControlPr xmlns="http://schemas.microsoft.com/office/spreadsheetml/2009/9/main" objectType="Drop" dropStyle="combo" dx="16" fmlaLink="Resultate!$Q$26" fmlaRange="Daten!$J$27:$J$29" noThreeD="1" sel="1" val="0"/>
</file>

<file path=xl/ctrlProps/ctrlProp75.xml><?xml version="1.0" encoding="utf-8"?>
<formControlPr xmlns="http://schemas.microsoft.com/office/spreadsheetml/2009/9/main" objectType="Drop" dropLines="15" dropStyle="combo" dx="16" fmlaLink="Resultate!$P$27" fmlaRange="Daten!$A$3:$A$17" noThreeD="1" sel="1" val="0"/>
</file>

<file path=xl/ctrlProps/ctrlProp76.xml><?xml version="1.0" encoding="utf-8"?>
<formControlPr xmlns="http://schemas.microsoft.com/office/spreadsheetml/2009/9/main" objectType="Drop" dropStyle="combo" dx="16" fmlaLink="Resultate!$Q$27" fmlaRange="Daten!$J$27:$J$29" noThreeD="1" sel="1" val="0"/>
</file>

<file path=xl/ctrlProps/ctrlProp77.xml><?xml version="1.0" encoding="utf-8"?>
<formControlPr xmlns="http://schemas.microsoft.com/office/spreadsheetml/2009/9/main" objectType="Drop" dropLines="15" dropStyle="combo" dx="16" fmlaLink="Resultate!$P$28" fmlaRange="Daten!$A$3:$A$17" noThreeD="1" sel="1" val="0"/>
</file>

<file path=xl/ctrlProps/ctrlProp78.xml><?xml version="1.0" encoding="utf-8"?>
<formControlPr xmlns="http://schemas.microsoft.com/office/spreadsheetml/2009/9/main" objectType="Drop" dropStyle="combo" dx="16" fmlaLink="Resultate!$Q$28" fmlaRange="Daten!$J$27:$J$29" noThreeD="1" sel="1" val="0"/>
</file>

<file path=xl/ctrlProps/ctrlProp79.xml><?xml version="1.0" encoding="utf-8"?>
<formControlPr xmlns="http://schemas.microsoft.com/office/spreadsheetml/2009/9/main" objectType="Drop" dropLines="15" dropStyle="combo" dx="16" fmlaLink="Resultate!$P$29" fmlaRange="Daten!$A$3:$A$17" noThreeD="1" sel="1" val="0"/>
</file>

<file path=xl/ctrlProps/ctrlProp8.xml><?xml version="1.0" encoding="utf-8"?>
<formControlPr xmlns="http://schemas.microsoft.com/office/spreadsheetml/2009/9/main" objectType="Drop" dropStyle="combo" dx="16" fmlaLink="Resultate!$P$20" fmlaRange="Daten!$A$3:$A$9" noThreeD="1" sel="1" val="0"/>
</file>

<file path=xl/ctrlProps/ctrlProp80.xml><?xml version="1.0" encoding="utf-8"?>
<formControlPr xmlns="http://schemas.microsoft.com/office/spreadsheetml/2009/9/main" objectType="Drop" dropStyle="combo" dx="16" fmlaLink="Resultate!$Q$29" fmlaRange="Daten!$J$27:$J$29" noThreeD="1" sel="1" val="0"/>
</file>

<file path=xl/ctrlProps/ctrlProp81.xml><?xml version="1.0" encoding="utf-8"?>
<formControlPr xmlns="http://schemas.microsoft.com/office/spreadsheetml/2009/9/main" objectType="Drop" dropLines="15" dropStyle="combo" dx="16" fmlaLink="Resultate!$P$30" fmlaRange="Daten!$A$3:$A$17" noThreeD="1" sel="1" val="0"/>
</file>

<file path=xl/ctrlProps/ctrlProp82.xml><?xml version="1.0" encoding="utf-8"?>
<formControlPr xmlns="http://schemas.microsoft.com/office/spreadsheetml/2009/9/main" objectType="Drop" dropStyle="combo" dx="16" fmlaLink="Resultate!$Q$30" fmlaRange="Daten!$J$27:$J$29" noThreeD="1" sel="1" val="0"/>
</file>

<file path=xl/ctrlProps/ctrlProp83.xml><?xml version="1.0" encoding="utf-8"?>
<formControlPr xmlns="http://schemas.microsoft.com/office/spreadsheetml/2009/9/main" objectType="Drop" dropLines="15" dropStyle="combo" dx="16" fmlaLink="Resultate!$P$31" fmlaRange="Daten!$A$3:$A$17" noThreeD="1" sel="1" val="0"/>
</file>

<file path=xl/ctrlProps/ctrlProp84.xml><?xml version="1.0" encoding="utf-8"?>
<formControlPr xmlns="http://schemas.microsoft.com/office/spreadsheetml/2009/9/main" objectType="Drop" dropStyle="combo" dx="16" fmlaLink="Resultate!$Q$31" fmlaRange="Daten!$J$27:$J$29" noThreeD="1" sel="1" val="0"/>
</file>

<file path=xl/ctrlProps/ctrlProp85.xml><?xml version="1.0" encoding="utf-8"?>
<formControlPr xmlns="http://schemas.microsoft.com/office/spreadsheetml/2009/9/main" objectType="Drop" dropLines="15" dropStyle="combo" dx="16" fmlaLink="Resultate!$P$32" fmlaRange="Daten!$A$3:$A$17" noThreeD="1" sel="1" val="0"/>
</file>

<file path=xl/ctrlProps/ctrlProp86.xml><?xml version="1.0" encoding="utf-8"?>
<formControlPr xmlns="http://schemas.microsoft.com/office/spreadsheetml/2009/9/main" objectType="Drop" dropStyle="combo" dx="16" fmlaLink="Resultate!$Q$32" fmlaRange="Daten!$J$27:$J$29" noThreeD="1" sel="1" val="0"/>
</file>

<file path=xl/ctrlProps/ctrlProp87.xml><?xml version="1.0" encoding="utf-8"?>
<formControlPr xmlns="http://schemas.microsoft.com/office/spreadsheetml/2009/9/main" objectType="Drop" dropLines="15" dropStyle="combo" dx="16" fmlaLink="Resultate!$P$33" fmlaRange="Daten!$A$3:$A$17" noThreeD="1" sel="1" val="0"/>
</file>

<file path=xl/ctrlProps/ctrlProp88.xml><?xml version="1.0" encoding="utf-8"?>
<formControlPr xmlns="http://schemas.microsoft.com/office/spreadsheetml/2009/9/main" objectType="Drop" dropStyle="combo" dx="16" fmlaLink="Resultate!$Q$33" fmlaRange="Daten!$J$27:$J$29" noThreeD="1" sel="1" val="0"/>
</file>

<file path=xl/ctrlProps/ctrlProp89.xml><?xml version="1.0" encoding="utf-8"?>
<formControlPr xmlns="http://schemas.microsoft.com/office/spreadsheetml/2009/9/main" objectType="Drop" dropLines="15" dropStyle="combo" dx="16" fmlaLink="Resultate!$P$34" fmlaRange="Daten!$A$3:$A$17" noThreeD="1" sel="1" val="0"/>
</file>

<file path=xl/ctrlProps/ctrlProp9.xml><?xml version="1.0" encoding="utf-8"?>
<formControlPr xmlns="http://schemas.microsoft.com/office/spreadsheetml/2009/9/main" objectType="Drop" dropStyle="combo" dx="16" fmlaLink="Resultate!$Q$20" fmlaRange="Daten!$A$27:$A$32" noThreeD="1" sel="1" val="0"/>
</file>

<file path=xl/ctrlProps/ctrlProp90.xml><?xml version="1.0" encoding="utf-8"?>
<formControlPr xmlns="http://schemas.microsoft.com/office/spreadsheetml/2009/9/main" objectType="Drop" dropStyle="combo" dx="16" fmlaLink="Resultate!$Q$34" fmlaRange="Daten!$J$27:$J$29" noThreeD="1" sel="1" val="0"/>
</file>

<file path=xl/ctrlProps/ctrlProp91.xml><?xml version="1.0" encoding="utf-8"?>
<formControlPr xmlns="http://schemas.microsoft.com/office/spreadsheetml/2009/9/main" objectType="Drop" dropLines="15" dropStyle="combo" dx="16" fmlaLink="Resultate!$P$35" fmlaRange="Daten!$A$3:$A$17" noThreeD="1" sel="1" val="0"/>
</file>

<file path=xl/ctrlProps/ctrlProp92.xml><?xml version="1.0" encoding="utf-8"?>
<formControlPr xmlns="http://schemas.microsoft.com/office/spreadsheetml/2009/9/main" objectType="Drop" dropStyle="combo" dx="16" fmlaLink="Resultate!$Q$35" fmlaRange="Daten!$J$27:$J$29" noThreeD="1" sel="1" val="0"/>
</file>

<file path=xl/ctrlProps/ctrlProp93.xml><?xml version="1.0" encoding="utf-8"?>
<formControlPr xmlns="http://schemas.microsoft.com/office/spreadsheetml/2009/9/main" objectType="Drop" dropLines="15" dropStyle="combo" dx="16" fmlaLink="Resultate!$P$36" fmlaRange="Daten!$A$3:$A$17" noThreeD="1" sel="1" val="0"/>
</file>

<file path=xl/ctrlProps/ctrlProp94.xml><?xml version="1.0" encoding="utf-8"?>
<formControlPr xmlns="http://schemas.microsoft.com/office/spreadsheetml/2009/9/main" objectType="Drop" dropStyle="combo" dx="16" fmlaLink="Resultate!$Q$36" fmlaRange="Daten!$J$27:$J$29" noThreeD="1" sel="1" val="0"/>
</file>

<file path=xl/ctrlProps/ctrlProp95.xml><?xml version="1.0" encoding="utf-8"?>
<formControlPr xmlns="http://schemas.microsoft.com/office/spreadsheetml/2009/9/main" objectType="Drop" dropLines="15" dropStyle="combo" dx="16" fmlaLink="Resultate!$P$37" fmlaRange="Daten!$A$3:$A$17" noThreeD="1" sel="1" val="0"/>
</file>

<file path=xl/ctrlProps/ctrlProp96.xml><?xml version="1.0" encoding="utf-8"?>
<formControlPr xmlns="http://schemas.microsoft.com/office/spreadsheetml/2009/9/main" objectType="Drop" dropStyle="combo" dx="16" fmlaLink="Resultate!$Q$37" fmlaRange="Daten!$J$27:$J$29" noThreeD="1" sel="1" val="0"/>
</file>

<file path=xl/ctrlProps/ctrlProp97.xml><?xml version="1.0" encoding="utf-8"?>
<formControlPr xmlns="http://schemas.microsoft.com/office/spreadsheetml/2009/9/main" objectType="Drop" dropLines="15" dropStyle="combo" dx="16" fmlaLink="Resultate!$P$38" fmlaRange="Daten!$A$3:$A$17" noThreeD="1" sel="1" val="0"/>
</file>

<file path=xl/ctrlProps/ctrlProp98.xml><?xml version="1.0" encoding="utf-8"?>
<formControlPr xmlns="http://schemas.microsoft.com/office/spreadsheetml/2009/9/main" objectType="Drop" dropStyle="combo" dx="16" fmlaLink="Resultate!$Q$38" fmlaRange="Daten!$J$27:$J$29" noThreeD="1" sel="1" val="0"/>
</file>

<file path=xl/ctrlProps/ctrlProp99.xml><?xml version="1.0" encoding="utf-8"?>
<formControlPr xmlns="http://schemas.microsoft.com/office/spreadsheetml/2009/9/main" objectType="Drop" dropLines="15" dropStyle="combo" dx="16" fmlaLink="Resultate!$P$39" fmlaRange="Daten!$A$3:$A$17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47625</xdr:rowOff>
    </xdr:from>
    <xdr:to>
      <xdr:col>1</xdr:col>
      <xdr:colOff>676275</xdr:colOff>
      <xdr:row>5</xdr:row>
      <xdr:rowOff>66675</xdr:rowOff>
    </xdr:to>
    <xdr:pic>
      <xdr:nvPicPr>
        <xdr:cNvPr id="6263" name="Picture 3" descr="logo lksv2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95275"/>
          <a:ext cx="14287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2</xdr:col>
      <xdr:colOff>76200</xdr:colOff>
      <xdr:row>6</xdr:row>
      <xdr:rowOff>114300</xdr:rowOff>
    </xdr:to>
    <xdr:pic>
      <xdr:nvPicPr>
        <xdr:cNvPr id="12675" name="Picture 3" descr="logo lksv2">
          <a:extLst>
            <a:ext uri="{FF2B5EF4-FFF2-40B4-BE49-F238E27FC236}">
              <a16:creationId xmlns:a16="http://schemas.microsoft.com/office/drawing/2014/main" id="{00000000-0008-0000-0100-000083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9050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27</xdr:row>
          <xdr:rowOff>22860</xdr:rowOff>
        </xdr:from>
        <xdr:to>
          <xdr:col>6</xdr:col>
          <xdr:colOff>982980</xdr:colOff>
          <xdr:row>27</xdr:row>
          <xdr:rowOff>220980</xdr:rowOff>
        </xdr:to>
        <xdr:sp macro="" textlink="">
          <xdr:nvSpPr>
            <xdr:cNvPr id="12289" name="Drop Down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1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28</xdr:row>
          <xdr:rowOff>7620</xdr:rowOff>
        </xdr:from>
        <xdr:to>
          <xdr:col>6</xdr:col>
          <xdr:colOff>982980</xdr:colOff>
          <xdr:row>28</xdr:row>
          <xdr:rowOff>213360</xdr:rowOff>
        </xdr:to>
        <xdr:sp macro="" textlink="">
          <xdr:nvSpPr>
            <xdr:cNvPr id="12291" name="Drop Down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1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29</xdr:row>
          <xdr:rowOff>7620</xdr:rowOff>
        </xdr:from>
        <xdr:to>
          <xdr:col>6</xdr:col>
          <xdr:colOff>982980</xdr:colOff>
          <xdr:row>29</xdr:row>
          <xdr:rowOff>213360</xdr:rowOff>
        </xdr:to>
        <xdr:sp macro="" textlink="">
          <xdr:nvSpPr>
            <xdr:cNvPr id="12293" name="Drop Down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1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30</xdr:row>
          <xdr:rowOff>0</xdr:rowOff>
        </xdr:from>
        <xdr:to>
          <xdr:col>6</xdr:col>
          <xdr:colOff>982980</xdr:colOff>
          <xdr:row>30</xdr:row>
          <xdr:rowOff>198120</xdr:rowOff>
        </xdr:to>
        <xdr:sp macro="" textlink="">
          <xdr:nvSpPr>
            <xdr:cNvPr id="12295" name="Drop Dow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1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30</xdr:row>
          <xdr:rowOff>7620</xdr:rowOff>
        </xdr:from>
        <xdr:to>
          <xdr:col>7</xdr:col>
          <xdr:colOff>1143000</xdr:colOff>
          <xdr:row>30</xdr:row>
          <xdr:rowOff>213360</xdr:rowOff>
        </xdr:to>
        <xdr:sp macro="" textlink="">
          <xdr:nvSpPr>
            <xdr:cNvPr id="12296" name="Drop Dow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1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31</xdr:row>
          <xdr:rowOff>0</xdr:rowOff>
        </xdr:from>
        <xdr:to>
          <xdr:col>6</xdr:col>
          <xdr:colOff>982980</xdr:colOff>
          <xdr:row>31</xdr:row>
          <xdr:rowOff>198120</xdr:rowOff>
        </xdr:to>
        <xdr:sp macro="" textlink="">
          <xdr:nvSpPr>
            <xdr:cNvPr id="12297" name="Drop Down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1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31</xdr:row>
          <xdr:rowOff>7620</xdr:rowOff>
        </xdr:from>
        <xdr:to>
          <xdr:col>7</xdr:col>
          <xdr:colOff>1143000</xdr:colOff>
          <xdr:row>31</xdr:row>
          <xdr:rowOff>213360</xdr:rowOff>
        </xdr:to>
        <xdr:sp macro="" textlink="">
          <xdr:nvSpPr>
            <xdr:cNvPr id="12298" name="Drop Dow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1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32</xdr:row>
          <xdr:rowOff>7620</xdr:rowOff>
        </xdr:from>
        <xdr:to>
          <xdr:col>6</xdr:col>
          <xdr:colOff>982980</xdr:colOff>
          <xdr:row>32</xdr:row>
          <xdr:rowOff>213360</xdr:rowOff>
        </xdr:to>
        <xdr:sp macro="" textlink="">
          <xdr:nvSpPr>
            <xdr:cNvPr id="12299" name="Drop Dow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1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32</xdr:row>
          <xdr:rowOff>22860</xdr:rowOff>
        </xdr:from>
        <xdr:to>
          <xdr:col>7</xdr:col>
          <xdr:colOff>1143000</xdr:colOff>
          <xdr:row>32</xdr:row>
          <xdr:rowOff>220980</xdr:rowOff>
        </xdr:to>
        <xdr:sp macro="" textlink="">
          <xdr:nvSpPr>
            <xdr:cNvPr id="12300" name="Drop Down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1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33</xdr:row>
          <xdr:rowOff>7620</xdr:rowOff>
        </xdr:from>
        <xdr:to>
          <xdr:col>6</xdr:col>
          <xdr:colOff>982980</xdr:colOff>
          <xdr:row>33</xdr:row>
          <xdr:rowOff>213360</xdr:rowOff>
        </xdr:to>
        <xdr:sp macro="" textlink="">
          <xdr:nvSpPr>
            <xdr:cNvPr id="12301" name="Drop Dow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1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33</xdr:row>
          <xdr:rowOff>22860</xdr:rowOff>
        </xdr:from>
        <xdr:to>
          <xdr:col>7</xdr:col>
          <xdr:colOff>1143000</xdr:colOff>
          <xdr:row>33</xdr:row>
          <xdr:rowOff>220980</xdr:rowOff>
        </xdr:to>
        <xdr:sp macro="" textlink="">
          <xdr:nvSpPr>
            <xdr:cNvPr id="12302" name="Drop Dow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1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34</xdr:row>
          <xdr:rowOff>22860</xdr:rowOff>
        </xdr:from>
        <xdr:to>
          <xdr:col>6</xdr:col>
          <xdr:colOff>982980</xdr:colOff>
          <xdr:row>34</xdr:row>
          <xdr:rowOff>220980</xdr:rowOff>
        </xdr:to>
        <xdr:sp macro="" textlink="">
          <xdr:nvSpPr>
            <xdr:cNvPr id="12303" name="Drop Down 15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00000000-0008-0000-0100-00000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34</xdr:row>
          <xdr:rowOff>30480</xdr:rowOff>
        </xdr:from>
        <xdr:to>
          <xdr:col>7</xdr:col>
          <xdr:colOff>1143000</xdr:colOff>
          <xdr:row>34</xdr:row>
          <xdr:rowOff>228600</xdr:rowOff>
        </xdr:to>
        <xdr:sp macro="" textlink="">
          <xdr:nvSpPr>
            <xdr:cNvPr id="12304" name="Drop Down 16" hidden="1">
              <a:extLst>
                <a:ext uri="{63B3BB69-23CF-44E3-9099-C40C66FF867C}">
                  <a14:compatExt spid="_x0000_s12304"/>
                </a:ext>
                <a:ext uri="{FF2B5EF4-FFF2-40B4-BE49-F238E27FC236}">
                  <a16:creationId xmlns:a16="http://schemas.microsoft.com/office/drawing/2014/main" id="{00000000-0008-0000-0100-00001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35</xdr:row>
          <xdr:rowOff>7620</xdr:rowOff>
        </xdr:from>
        <xdr:to>
          <xdr:col>6</xdr:col>
          <xdr:colOff>982980</xdr:colOff>
          <xdr:row>35</xdr:row>
          <xdr:rowOff>213360</xdr:rowOff>
        </xdr:to>
        <xdr:sp macro="" textlink="">
          <xdr:nvSpPr>
            <xdr:cNvPr id="12305" name="Drop Down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1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35</xdr:row>
          <xdr:rowOff>22860</xdr:rowOff>
        </xdr:from>
        <xdr:to>
          <xdr:col>7</xdr:col>
          <xdr:colOff>1143000</xdr:colOff>
          <xdr:row>35</xdr:row>
          <xdr:rowOff>220980</xdr:rowOff>
        </xdr:to>
        <xdr:sp macro="" textlink="">
          <xdr:nvSpPr>
            <xdr:cNvPr id="12306" name="Drop Down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1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36</xdr:row>
          <xdr:rowOff>0</xdr:rowOff>
        </xdr:from>
        <xdr:to>
          <xdr:col>6</xdr:col>
          <xdr:colOff>982980</xdr:colOff>
          <xdr:row>36</xdr:row>
          <xdr:rowOff>198120</xdr:rowOff>
        </xdr:to>
        <xdr:sp macro="" textlink="">
          <xdr:nvSpPr>
            <xdr:cNvPr id="12307" name="Drop Down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1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36</xdr:row>
          <xdr:rowOff>7620</xdr:rowOff>
        </xdr:from>
        <xdr:to>
          <xdr:col>7</xdr:col>
          <xdr:colOff>1143000</xdr:colOff>
          <xdr:row>36</xdr:row>
          <xdr:rowOff>213360</xdr:rowOff>
        </xdr:to>
        <xdr:sp macro="" textlink="">
          <xdr:nvSpPr>
            <xdr:cNvPr id="12308" name="Drop Dow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1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37</xdr:row>
          <xdr:rowOff>22860</xdr:rowOff>
        </xdr:from>
        <xdr:to>
          <xdr:col>6</xdr:col>
          <xdr:colOff>982980</xdr:colOff>
          <xdr:row>37</xdr:row>
          <xdr:rowOff>220980</xdr:rowOff>
        </xdr:to>
        <xdr:sp macro="" textlink="">
          <xdr:nvSpPr>
            <xdr:cNvPr id="12309" name="Drop Dow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1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37</xdr:row>
          <xdr:rowOff>30480</xdr:rowOff>
        </xdr:from>
        <xdr:to>
          <xdr:col>7</xdr:col>
          <xdr:colOff>1143000</xdr:colOff>
          <xdr:row>37</xdr:row>
          <xdr:rowOff>228600</xdr:rowOff>
        </xdr:to>
        <xdr:sp macro="" textlink="">
          <xdr:nvSpPr>
            <xdr:cNvPr id="12310" name="Drop Down 22" hidden="1">
              <a:extLst>
                <a:ext uri="{63B3BB69-23CF-44E3-9099-C40C66FF867C}">
                  <a14:compatExt spid="_x0000_s12310"/>
                </a:ext>
                <a:ext uri="{FF2B5EF4-FFF2-40B4-BE49-F238E27FC236}">
                  <a16:creationId xmlns:a16="http://schemas.microsoft.com/office/drawing/2014/main" id="{00000000-0008-0000-0100-00001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38</xdr:row>
          <xdr:rowOff>7620</xdr:rowOff>
        </xdr:from>
        <xdr:to>
          <xdr:col>6</xdr:col>
          <xdr:colOff>982980</xdr:colOff>
          <xdr:row>38</xdr:row>
          <xdr:rowOff>213360</xdr:rowOff>
        </xdr:to>
        <xdr:sp macro="" textlink="">
          <xdr:nvSpPr>
            <xdr:cNvPr id="12311" name="Drop Down 23" hidden="1">
              <a:extLst>
                <a:ext uri="{63B3BB69-23CF-44E3-9099-C40C66FF867C}">
                  <a14:compatExt spid="_x0000_s12311"/>
                </a:ext>
                <a:ext uri="{FF2B5EF4-FFF2-40B4-BE49-F238E27FC236}">
                  <a16:creationId xmlns:a16="http://schemas.microsoft.com/office/drawing/2014/main" id="{00000000-0008-0000-0100-00001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38</xdr:row>
          <xdr:rowOff>22860</xdr:rowOff>
        </xdr:from>
        <xdr:to>
          <xdr:col>7</xdr:col>
          <xdr:colOff>1143000</xdr:colOff>
          <xdr:row>38</xdr:row>
          <xdr:rowOff>220980</xdr:rowOff>
        </xdr:to>
        <xdr:sp macro="" textlink="">
          <xdr:nvSpPr>
            <xdr:cNvPr id="12312" name="Drop Dow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1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39</xdr:row>
          <xdr:rowOff>0</xdr:rowOff>
        </xdr:from>
        <xdr:to>
          <xdr:col>6</xdr:col>
          <xdr:colOff>982980</xdr:colOff>
          <xdr:row>39</xdr:row>
          <xdr:rowOff>198120</xdr:rowOff>
        </xdr:to>
        <xdr:sp macro="" textlink="">
          <xdr:nvSpPr>
            <xdr:cNvPr id="12313" name="Drop Dow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1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39</xdr:row>
          <xdr:rowOff>0</xdr:rowOff>
        </xdr:from>
        <xdr:to>
          <xdr:col>7</xdr:col>
          <xdr:colOff>1143000</xdr:colOff>
          <xdr:row>39</xdr:row>
          <xdr:rowOff>198120</xdr:rowOff>
        </xdr:to>
        <xdr:sp macro="" textlink="">
          <xdr:nvSpPr>
            <xdr:cNvPr id="12314" name="Drop Dow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1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40</xdr:row>
          <xdr:rowOff>7620</xdr:rowOff>
        </xdr:from>
        <xdr:to>
          <xdr:col>6</xdr:col>
          <xdr:colOff>982980</xdr:colOff>
          <xdr:row>40</xdr:row>
          <xdr:rowOff>213360</xdr:rowOff>
        </xdr:to>
        <xdr:sp macro="" textlink="">
          <xdr:nvSpPr>
            <xdr:cNvPr id="12315" name="Drop Dow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1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40</xdr:row>
          <xdr:rowOff>22860</xdr:rowOff>
        </xdr:from>
        <xdr:to>
          <xdr:col>7</xdr:col>
          <xdr:colOff>1143000</xdr:colOff>
          <xdr:row>40</xdr:row>
          <xdr:rowOff>220980</xdr:rowOff>
        </xdr:to>
        <xdr:sp macro="" textlink="">
          <xdr:nvSpPr>
            <xdr:cNvPr id="12316" name="Drop Down 28" hidden="1">
              <a:extLst>
                <a:ext uri="{63B3BB69-23CF-44E3-9099-C40C66FF867C}">
                  <a14:compatExt spid="_x0000_s12316"/>
                </a:ext>
                <a:ext uri="{FF2B5EF4-FFF2-40B4-BE49-F238E27FC236}">
                  <a16:creationId xmlns:a16="http://schemas.microsoft.com/office/drawing/2014/main" id="{00000000-0008-0000-0100-00001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41</xdr:row>
          <xdr:rowOff>7620</xdr:rowOff>
        </xdr:from>
        <xdr:to>
          <xdr:col>6</xdr:col>
          <xdr:colOff>982980</xdr:colOff>
          <xdr:row>41</xdr:row>
          <xdr:rowOff>213360</xdr:rowOff>
        </xdr:to>
        <xdr:sp macro="" textlink="">
          <xdr:nvSpPr>
            <xdr:cNvPr id="12317" name="Drop Down 29" hidden="1">
              <a:extLst>
                <a:ext uri="{63B3BB69-23CF-44E3-9099-C40C66FF867C}">
                  <a14:compatExt spid="_x0000_s12317"/>
                </a:ext>
                <a:ext uri="{FF2B5EF4-FFF2-40B4-BE49-F238E27FC236}">
                  <a16:creationId xmlns:a16="http://schemas.microsoft.com/office/drawing/2014/main" id="{00000000-0008-0000-0100-00001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41</xdr:row>
          <xdr:rowOff>22860</xdr:rowOff>
        </xdr:from>
        <xdr:to>
          <xdr:col>7</xdr:col>
          <xdr:colOff>1143000</xdr:colOff>
          <xdr:row>41</xdr:row>
          <xdr:rowOff>220980</xdr:rowOff>
        </xdr:to>
        <xdr:sp macro="" textlink="">
          <xdr:nvSpPr>
            <xdr:cNvPr id="12318" name="Drop Down 30" hidden="1">
              <a:extLst>
                <a:ext uri="{63B3BB69-23CF-44E3-9099-C40C66FF867C}">
                  <a14:compatExt spid="_x0000_s12318"/>
                </a:ext>
                <a:ext uri="{FF2B5EF4-FFF2-40B4-BE49-F238E27FC236}">
                  <a16:creationId xmlns:a16="http://schemas.microsoft.com/office/drawing/2014/main" id="{00000000-0008-0000-0100-00001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42</xdr:row>
          <xdr:rowOff>0</xdr:rowOff>
        </xdr:from>
        <xdr:to>
          <xdr:col>6</xdr:col>
          <xdr:colOff>982980</xdr:colOff>
          <xdr:row>42</xdr:row>
          <xdr:rowOff>198120</xdr:rowOff>
        </xdr:to>
        <xdr:sp macro="" textlink="">
          <xdr:nvSpPr>
            <xdr:cNvPr id="12319" name="Drop Down 31" hidden="1">
              <a:extLst>
                <a:ext uri="{63B3BB69-23CF-44E3-9099-C40C66FF867C}">
                  <a14:compatExt spid="_x0000_s12319"/>
                </a:ext>
                <a:ext uri="{FF2B5EF4-FFF2-40B4-BE49-F238E27FC236}">
                  <a16:creationId xmlns:a16="http://schemas.microsoft.com/office/drawing/2014/main" id="{00000000-0008-0000-0100-00001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42</xdr:row>
          <xdr:rowOff>7620</xdr:rowOff>
        </xdr:from>
        <xdr:to>
          <xdr:col>7</xdr:col>
          <xdr:colOff>1143000</xdr:colOff>
          <xdr:row>42</xdr:row>
          <xdr:rowOff>213360</xdr:rowOff>
        </xdr:to>
        <xdr:sp macro="" textlink="">
          <xdr:nvSpPr>
            <xdr:cNvPr id="12320" name="Drop Down 32" hidden="1">
              <a:extLst>
                <a:ext uri="{63B3BB69-23CF-44E3-9099-C40C66FF867C}">
                  <a14:compatExt spid="_x0000_s12320"/>
                </a:ext>
                <a:ext uri="{FF2B5EF4-FFF2-40B4-BE49-F238E27FC236}">
                  <a16:creationId xmlns:a16="http://schemas.microsoft.com/office/drawing/2014/main" id="{00000000-0008-0000-0100-00002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43</xdr:row>
          <xdr:rowOff>0</xdr:rowOff>
        </xdr:from>
        <xdr:to>
          <xdr:col>6</xdr:col>
          <xdr:colOff>982980</xdr:colOff>
          <xdr:row>43</xdr:row>
          <xdr:rowOff>198120</xdr:rowOff>
        </xdr:to>
        <xdr:sp macro="" textlink="">
          <xdr:nvSpPr>
            <xdr:cNvPr id="12321" name="Drop Down 33" hidden="1">
              <a:extLst>
                <a:ext uri="{63B3BB69-23CF-44E3-9099-C40C66FF867C}">
                  <a14:compatExt spid="_x0000_s12321"/>
                </a:ext>
                <a:ext uri="{FF2B5EF4-FFF2-40B4-BE49-F238E27FC236}">
                  <a16:creationId xmlns:a16="http://schemas.microsoft.com/office/drawing/2014/main" id="{00000000-0008-0000-0100-00002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43</xdr:row>
          <xdr:rowOff>7620</xdr:rowOff>
        </xdr:from>
        <xdr:to>
          <xdr:col>7</xdr:col>
          <xdr:colOff>1143000</xdr:colOff>
          <xdr:row>43</xdr:row>
          <xdr:rowOff>213360</xdr:rowOff>
        </xdr:to>
        <xdr:sp macro="" textlink="">
          <xdr:nvSpPr>
            <xdr:cNvPr id="12322" name="Drop Down 34" hidden="1">
              <a:extLst>
                <a:ext uri="{63B3BB69-23CF-44E3-9099-C40C66FF867C}">
                  <a14:compatExt spid="_x0000_s12322"/>
                </a:ext>
                <a:ext uri="{FF2B5EF4-FFF2-40B4-BE49-F238E27FC236}">
                  <a16:creationId xmlns:a16="http://schemas.microsoft.com/office/drawing/2014/main" id="{00000000-0008-0000-0100-00002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44</xdr:row>
          <xdr:rowOff>7620</xdr:rowOff>
        </xdr:from>
        <xdr:to>
          <xdr:col>6</xdr:col>
          <xdr:colOff>982980</xdr:colOff>
          <xdr:row>44</xdr:row>
          <xdr:rowOff>213360</xdr:rowOff>
        </xdr:to>
        <xdr:sp macro="" textlink="">
          <xdr:nvSpPr>
            <xdr:cNvPr id="12323" name="Drop Down 35" hidden="1">
              <a:extLst>
                <a:ext uri="{63B3BB69-23CF-44E3-9099-C40C66FF867C}">
                  <a14:compatExt spid="_x0000_s12323"/>
                </a:ext>
                <a:ext uri="{FF2B5EF4-FFF2-40B4-BE49-F238E27FC236}">
                  <a16:creationId xmlns:a16="http://schemas.microsoft.com/office/drawing/2014/main" id="{00000000-0008-0000-0100-00002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44</xdr:row>
          <xdr:rowOff>22860</xdr:rowOff>
        </xdr:from>
        <xdr:to>
          <xdr:col>7</xdr:col>
          <xdr:colOff>1143000</xdr:colOff>
          <xdr:row>44</xdr:row>
          <xdr:rowOff>220980</xdr:rowOff>
        </xdr:to>
        <xdr:sp macro="" textlink="">
          <xdr:nvSpPr>
            <xdr:cNvPr id="12324" name="Drop Down 36" hidden="1">
              <a:extLst>
                <a:ext uri="{63B3BB69-23CF-44E3-9099-C40C66FF867C}">
                  <a14:compatExt spid="_x0000_s12324"/>
                </a:ext>
                <a:ext uri="{FF2B5EF4-FFF2-40B4-BE49-F238E27FC236}">
                  <a16:creationId xmlns:a16="http://schemas.microsoft.com/office/drawing/2014/main" id="{00000000-0008-0000-0100-00002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45</xdr:row>
          <xdr:rowOff>7620</xdr:rowOff>
        </xdr:from>
        <xdr:to>
          <xdr:col>6</xdr:col>
          <xdr:colOff>982980</xdr:colOff>
          <xdr:row>45</xdr:row>
          <xdr:rowOff>213360</xdr:rowOff>
        </xdr:to>
        <xdr:sp macro="" textlink="">
          <xdr:nvSpPr>
            <xdr:cNvPr id="12325" name="Drop Down 37" hidden="1">
              <a:extLst>
                <a:ext uri="{63B3BB69-23CF-44E3-9099-C40C66FF867C}">
                  <a14:compatExt spid="_x0000_s12325"/>
                </a:ext>
                <a:ext uri="{FF2B5EF4-FFF2-40B4-BE49-F238E27FC236}">
                  <a16:creationId xmlns:a16="http://schemas.microsoft.com/office/drawing/2014/main" id="{00000000-0008-0000-0100-00002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45</xdr:row>
          <xdr:rowOff>22860</xdr:rowOff>
        </xdr:from>
        <xdr:to>
          <xdr:col>7</xdr:col>
          <xdr:colOff>1143000</xdr:colOff>
          <xdr:row>45</xdr:row>
          <xdr:rowOff>220980</xdr:rowOff>
        </xdr:to>
        <xdr:sp macro="" textlink="">
          <xdr:nvSpPr>
            <xdr:cNvPr id="12326" name="Drop Down 38" hidden="1">
              <a:extLst>
                <a:ext uri="{63B3BB69-23CF-44E3-9099-C40C66FF867C}">
                  <a14:compatExt spid="_x0000_s12326"/>
                </a:ext>
                <a:ext uri="{FF2B5EF4-FFF2-40B4-BE49-F238E27FC236}">
                  <a16:creationId xmlns:a16="http://schemas.microsoft.com/office/drawing/2014/main" id="{00000000-0008-0000-0100-00002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46</xdr:row>
          <xdr:rowOff>22860</xdr:rowOff>
        </xdr:from>
        <xdr:to>
          <xdr:col>6</xdr:col>
          <xdr:colOff>982980</xdr:colOff>
          <xdr:row>46</xdr:row>
          <xdr:rowOff>220980</xdr:rowOff>
        </xdr:to>
        <xdr:sp macro="" textlink="">
          <xdr:nvSpPr>
            <xdr:cNvPr id="12327" name="Drop Down 39" hidden="1">
              <a:extLst>
                <a:ext uri="{63B3BB69-23CF-44E3-9099-C40C66FF867C}">
                  <a14:compatExt spid="_x0000_s12327"/>
                </a:ext>
                <a:ext uri="{FF2B5EF4-FFF2-40B4-BE49-F238E27FC236}">
                  <a16:creationId xmlns:a16="http://schemas.microsoft.com/office/drawing/2014/main" id="{00000000-0008-0000-0100-00002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46</xdr:row>
          <xdr:rowOff>30480</xdr:rowOff>
        </xdr:from>
        <xdr:to>
          <xdr:col>7</xdr:col>
          <xdr:colOff>1143000</xdr:colOff>
          <xdr:row>46</xdr:row>
          <xdr:rowOff>228600</xdr:rowOff>
        </xdr:to>
        <xdr:sp macro="" textlink="">
          <xdr:nvSpPr>
            <xdr:cNvPr id="12328" name="Drop Down 40" hidden="1">
              <a:extLst>
                <a:ext uri="{63B3BB69-23CF-44E3-9099-C40C66FF867C}">
                  <a14:compatExt spid="_x0000_s12328"/>
                </a:ext>
                <a:ext uri="{FF2B5EF4-FFF2-40B4-BE49-F238E27FC236}">
                  <a16:creationId xmlns:a16="http://schemas.microsoft.com/office/drawing/2014/main" id="{00000000-0008-0000-0100-00002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47</xdr:row>
          <xdr:rowOff>7620</xdr:rowOff>
        </xdr:from>
        <xdr:to>
          <xdr:col>6</xdr:col>
          <xdr:colOff>982980</xdr:colOff>
          <xdr:row>47</xdr:row>
          <xdr:rowOff>213360</xdr:rowOff>
        </xdr:to>
        <xdr:sp macro="" textlink="">
          <xdr:nvSpPr>
            <xdr:cNvPr id="12329" name="Drop Down 41" hidden="1">
              <a:extLst>
                <a:ext uri="{63B3BB69-23CF-44E3-9099-C40C66FF867C}">
                  <a14:compatExt spid="_x0000_s12329"/>
                </a:ext>
                <a:ext uri="{FF2B5EF4-FFF2-40B4-BE49-F238E27FC236}">
                  <a16:creationId xmlns:a16="http://schemas.microsoft.com/office/drawing/2014/main" id="{00000000-0008-0000-0100-00002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47</xdr:row>
          <xdr:rowOff>22860</xdr:rowOff>
        </xdr:from>
        <xdr:to>
          <xdr:col>7</xdr:col>
          <xdr:colOff>1143000</xdr:colOff>
          <xdr:row>47</xdr:row>
          <xdr:rowOff>220980</xdr:rowOff>
        </xdr:to>
        <xdr:sp macro="" textlink="">
          <xdr:nvSpPr>
            <xdr:cNvPr id="12330" name="Drop Down 42" hidden="1">
              <a:extLst>
                <a:ext uri="{63B3BB69-23CF-44E3-9099-C40C66FF867C}">
                  <a14:compatExt spid="_x0000_s12330"/>
                </a:ext>
                <a:ext uri="{FF2B5EF4-FFF2-40B4-BE49-F238E27FC236}">
                  <a16:creationId xmlns:a16="http://schemas.microsoft.com/office/drawing/2014/main" id="{00000000-0008-0000-0100-00002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48</xdr:row>
          <xdr:rowOff>0</xdr:rowOff>
        </xdr:from>
        <xdr:to>
          <xdr:col>6</xdr:col>
          <xdr:colOff>982980</xdr:colOff>
          <xdr:row>48</xdr:row>
          <xdr:rowOff>198120</xdr:rowOff>
        </xdr:to>
        <xdr:sp macro="" textlink="">
          <xdr:nvSpPr>
            <xdr:cNvPr id="12331" name="Drop Down 43" hidden="1">
              <a:extLst>
                <a:ext uri="{63B3BB69-23CF-44E3-9099-C40C66FF867C}">
                  <a14:compatExt spid="_x0000_s12331"/>
                </a:ext>
                <a:ext uri="{FF2B5EF4-FFF2-40B4-BE49-F238E27FC236}">
                  <a16:creationId xmlns:a16="http://schemas.microsoft.com/office/drawing/2014/main" id="{00000000-0008-0000-0100-00002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48</xdr:row>
          <xdr:rowOff>7620</xdr:rowOff>
        </xdr:from>
        <xdr:to>
          <xdr:col>7</xdr:col>
          <xdr:colOff>1143000</xdr:colOff>
          <xdr:row>48</xdr:row>
          <xdr:rowOff>213360</xdr:rowOff>
        </xdr:to>
        <xdr:sp macro="" textlink="">
          <xdr:nvSpPr>
            <xdr:cNvPr id="12332" name="Drop Down 44" hidden="1">
              <a:extLst>
                <a:ext uri="{63B3BB69-23CF-44E3-9099-C40C66FF867C}">
                  <a14:compatExt spid="_x0000_s12332"/>
                </a:ext>
                <a:ext uri="{FF2B5EF4-FFF2-40B4-BE49-F238E27FC236}">
                  <a16:creationId xmlns:a16="http://schemas.microsoft.com/office/drawing/2014/main" id="{00000000-0008-0000-0100-00002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49</xdr:row>
          <xdr:rowOff>22860</xdr:rowOff>
        </xdr:from>
        <xdr:to>
          <xdr:col>6</xdr:col>
          <xdr:colOff>982980</xdr:colOff>
          <xdr:row>49</xdr:row>
          <xdr:rowOff>220980</xdr:rowOff>
        </xdr:to>
        <xdr:sp macro="" textlink="">
          <xdr:nvSpPr>
            <xdr:cNvPr id="12333" name="Drop Down 45" hidden="1">
              <a:extLst>
                <a:ext uri="{63B3BB69-23CF-44E3-9099-C40C66FF867C}">
                  <a14:compatExt spid="_x0000_s12333"/>
                </a:ext>
                <a:ext uri="{FF2B5EF4-FFF2-40B4-BE49-F238E27FC236}">
                  <a16:creationId xmlns:a16="http://schemas.microsoft.com/office/drawing/2014/main" id="{00000000-0008-0000-0100-00002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49</xdr:row>
          <xdr:rowOff>30480</xdr:rowOff>
        </xdr:from>
        <xdr:to>
          <xdr:col>7</xdr:col>
          <xdr:colOff>1143000</xdr:colOff>
          <xdr:row>49</xdr:row>
          <xdr:rowOff>228600</xdr:rowOff>
        </xdr:to>
        <xdr:sp macro="" textlink="">
          <xdr:nvSpPr>
            <xdr:cNvPr id="12334" name="Drop Down 46" hidden="1">
              <a:extLst>
                <a:ext uri="{63B3BB69-23CF-44E3-9099-C40C66FF867C}">
                  <a14:compatExt spid="_x0000_s12334"/>
                </a:ext>
                <a:ext uri="{FF2B5EF4-FFF2-40B4-BE49-F238E27FC236}">
                  <a16:creationId xmlns:a16="http://schemas.microsoft.com/office/drawing/2014/main" id="{00000000-0008-0000-0100-00002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50</xdr:row>
          <xdr:rowOff>7620</xdr:rowOff>
        </xdr:from>
        <xdr:to>
          <xdr:col>6</xdr:col>
          <xdr:colOff>982980</xdr:colOff>
          <xdr:row>50</xdr:row>
          <xdr:rowOff>213360</xdr:rowOff>
        </xdr:to>
        <xdr:sp macro="" textlink="">
          <xdr:nvSpPr>
            <xdr:cNvPr id="12335" name="Drop Down 47" hidden="1">
              <a:extLst>
                <a:ext uri="{63B3BB69-23CF-44E3-9099-C40C66FF867C}">
                  <a14:compatExt spid="_x0000_s12335"/>
                </a:ext>
                <a:ext uri="{FF2B5EF4-FFF2-40B4-BE49-F238E27FC236}">
                  <a16:creationId xmlns:a16="http://schemas.microsoft.com/office/drawing/2014/main" id="{00000000-0008-0000-0100-00002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50</xdr:row>
          <xdr:rowOff>22860</xdr:rowOff>
        </xdr:from>
        <xdr:to>
          <xdr:col>7</xdr:col>
          <xdr:colOff>1143000</xdr:colOff>
          <xdr:row>50</xdr:row>
          <xdr:rowOff>220980</xdr:rowOff>
        </xdr:to>
        <xdr:sp macro="" textlink="">
          <xdr:nvSpPr>
            <xdr:cNvPr id="12336" name="Drop Down 48" hidden="1">
              <a:extLst>
                <a:ext uri="{63B3BB69-23CF-44E3-9099-C40C66FF867C}">
                  <a14:compatExt spid="_x0000_s12336"/>
                </a:ext>
                <a:ext uri="{FF2B5EF4-FFF2-40B4-BE49-F238E27FC236}">
                  <a16:creationId xmlns:a16="http://schemas.microsoft.com/office/drawing/2014/main" id="{00000000-0008-0000-0100-00003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51</xdr:row>
          <xdr:rowOff>7620</xdr:rowOff>
        </xdr:from>
        <xdr:to>
          <xdr:col>6</xdr:col>
          <xdr:colOff>982980</xdr:colOff>
          <xdr:row>51</xdr:row>
          <xdr:rowOff>213360</xdr:rowOff>
        </xdr:to>
        <xdr:sp macro="" textlink="">
          <xdr:nvSpPr>
            <xdr:cNvPr id="12337" name="Drop Down 49" hidden="1">
              <a:extLst>
                <a:ext uri="{63B3BB69-23CF-44E3-9099-C40C66FF867C}">
                  <a14:compatExt spid="_x0000_s12337"/>
                </a:ext>
                <a:ext uri="{FF2B5EF4-FFF2-40B4-BE49-F238E27FC236}">
                  <a16:creationId xmlns:a16="http://schemas.microsoft.com/office/drawing/2014/main" id="{00000000-0008-0000-0100-00003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51</xdr:row>
          <xdr:rowOff>22860</xdr:rowOff>
        </xdr:from>
        <xdr:to>
          <xdr:col>7</xdr:col>
          <xdr:colOff>1143000</xdr:colOff>
          <xdr:row>51</xdr:row>
          <xdr:rowOff>220980</xdr:rowOff>
        </xdr:to>
        <xdr:sp macro="" textlink="">
          <xdr:nvSpPr>
            <xdr:cNvPr id="12338" name="Drop Down 50" hidden="1">
              <a:extLst>
                <a:ext uri="{63B3BB69-23CF-44E3-9099-C40C66FF867C}">
                  <a14:compatExt spid="_x0000_s12338"/>
                </a:ext>
                <a:ext uri="{FF2B5EF4-FFF2-40B4-BE49-F238E27FC236}">
                  <a16:creationId xmlns:a16="http://schemas.microsoft.com/office/drawing/2014/main" id="{00000000-0008-0000-0100-00003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7</xdr:col>
      <xdr:colOff>504937</xdr:colOff>
      <xdr:row>3</xdr:row>
      <xdr:rowOff>125729</xdr:rowOff>
    </xdr:from>
    <xdr:to>
      <xdr:col>13</xdr:col>
      <xdr:colOff>320040</xdr:colOff>
      <xdr:row>8</xdr:row>
      <xdr:rowOff>116205</xdr:rowOff>
    </xdr:to>
    <xdr:sp macro="" textlink="">
      <xdr:nvSpPr>
        <xdr:cNvPr id="53" name="Text Box 77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7214347" y="723899"/>
          <a:ext cx="4120403" cy="72390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80000"/>
          </a:srgbClr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Dies ist nur die Eingabemaske. Zum Ausdrucken der entsprechenden Liste unten im Register klicken</a:t>
          </a:r>
        </a:p>
      </xdr:txBody>
    </xdr:sp>
    <xdr:clientData/>
  </xdr:twoCellAnchor>
  <xdr:twoCellAnchor>
    <xdr:from>
      <xdr:col>7</xdr:col>
      <xdr:colOff>492611</xdr:colOff>
      <xdr:row>9</xdr:row>
      <xdr:rowOff>112395</xdr:rowOff>
    </xdr:from>
    <xdr:to>
      <xdr:col>9</xdr:col>
      <xdr:colOff>620378</xdr:colOff>
      <xdr:row>12</xdr:row>
      <xdr:rowOff>104839</xdr:rowOff>
    </xdr:to>
    <xdr:sp macro="" textlink="">
      <xdr:nvSpPr>
        <xdr:cNvPr id="54" name="Text Box 8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7211546" y="1781175"/>
          <a:ext cx="1918447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de-CH" sz="1500" b="1" i="0" u="none" strike="noStrike" baseline="0">
              <a:solidFill>
                <a:srgbClr val="000000"/>
              </a:solidFill>
              <a:latin typeface="Arial"/>
              <a:cs typeface="Arial"/>
            </a:rPr>
            <a:t>Abrechnungstermin:</a:t>
          </a:r>
        </a:p>
        <a:p>
          <a:pPr algn="ctr" rtl="0">
            <a:defRPr sz="1000"/>
          </a:pPr>
          <a:r>
            <a:rPr lang="de-CH" sz="1500" b="1" i="0" u="none" strike="noStrike" baseline="0">
              <a:solidFill>
                <a:srgbClr val="000000"/>
              </a:solidFill>
              <a:latin typeface="Arial"/>
              <a:cs typeface="Arial"/>
            </a:rPr>
            <a:t>02. Mai</a:t>
          </a:r>
        </a:p>
      </xdr:txBody>
    </xdr:sp>
    <xdr:clientData/>
  </xdr:twoCellAnchor>
  <xdr:twoCellAnchor>
    <xdr:from>
      <xdr:col>1</xdr:col>
      <xdr:colOff>965835</xdr:colOff>
      <xdr:row>0</xdr:row>
      <xdr:rowOff>66675</xdr:rowOff>
    </xdr:from>
    <xdr:to>
      <xdr:col>6</xdr:col>
      <xdr:colOff>548676</xdr:colOff>
      <xdr:row>8</xdr:row>
      <xdr:rowOff>68594</xdr:rowOff>
    </xdr:to>
    <xdr:sp macro="" textlink="">
      <xdr:nvSpPr>
        <xdr:cNvPr id="56" name="WordArt 52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8725" y="66675"/>
          <a:ext cx="4991100" cy="13335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r>
            <a:rPr lang="de-CH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Eingabemuster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27</xdr:row>
          <xdr:rowOff>0</xdr:rowOff>
        </xdr:from>
        <xdr:to>
          <xdr:col>7</xdr:col>
          <xdr:colOff>1135380</xdr:colOff>
          <xdr:row>27</xdr:row>
          <xdr:rowOff>198120</xdr:rowOff>
        </xdr:to>
        <xdr:sp macro="" textlink="">
          <xdr:nvSpPr>
            <xdr:cNvPr id="12636" name="Drop Down 348" hidden="1">
              <a:extLst>
                <a:ext uri="{63B3BB69-23CF-44E3-9099-C40C66FF867C}">
                  <a14:compatExt spid="_x0000_s12636"/>
                </a:ext>
                <a:ext uri="{FF2B5EF4-FFF2-40B4-BE49-F238E27FC236}">
                  <a16:creationId xmlns:a16="http://schemas.microsoft.com/office/drawing/2014/main" id="{00000000-0008-0000-0100-00005C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28</xdr:row>
          <xdr:rowOff>22860</xdr:rowOff>
        </xdr:from>
        <xdr:to>
          <xdr:col>7</xdr:col>
          <xdr:colOff>1135380</xdr:colOff>
          <xdr:row>28</xdr:row>
          <xdr:rowOff>220980</xdr:rowOff>
        </xdr:to>
        <xdr:sp macro="" textlink="">
          <xdr:nvSpPr>
            <xdr:cNvPr id="12637" name="Drop Down 349" hidden="1">
              <a:extLst>
                <a:ext uri="{63B3BB69-23CF-44E3-9099-C40C66FF867C}">
                  <a14:compatExt spid="_x0000_s12637"/>
                </a:ext>
                <a:ext uri="{FF2B5EF4-FFF2-40B4-BE49-F238E27FC236}">
                  <a16:creationId xmlns:a16="http://schemas.microsoft.com/office/drawing/2014/main" id="{00000000-0008-0000-0100-00005D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29</xdr:row>
          <xdr:rowOff>22860</xdr:rowOff>
        </xdr:from>
        <xdr:to>
          <xdr:col>7</xdr:col>
          <xdr:colOff>1135380</xdr:colOff>
          <xdr:row>29</xdr:row>
          <xdr:rowOff>220980</xdr:rowOff>
        </xdr:to>
        <xdr:sp macro="" textlink="">
          <xdr:nvSpPr>
            <xdr:cNvPr id="12638" name="Drop Down 350" hidden="1">
              <a:extLst>
                <a:ext uri="{63B3BB69-23CF-44E3-9099-C40C66FF867C}">
                  <a14:compatExt spid="_x0000_s12638"/>
                </a:ext>
                <a:ext uri="{FF2B5EF4-FFF2-40B4-BE49-F238E27FC236}">
                  <a16:creationId xmlns:a16="http://schemas.microsoft.com/office/drawing/2014/main" id="{00000000-0008-0000-0100-00005E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2</xdr:col>
      <xdr:colOff>76200</xdr:colOff>
      <xdr:row>6</xdr:row>
      <xdr:rowOff>114300</xdr:rowOff>
    </xdr:to>
    <xdr:pic>
      <xdr:nvPicPr>
        <xdr:cNvPr id="1504" name="Picture 3" descr="logo lksv2">
          <a:extLst>
            <a:ext uri="{FF2B5EF4-FFF2-40B4-BE49-F238E27FC236}">
              <a16:creationId xmlns:a16="http://schemas.microsoft.com/office/drawing/2014/main" id="{00000000-0008-0000-02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9050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27</xdr:row>
          <xdr:rowOff>22860</xdr:rowOff>
        </xdr:from>
        <xdr:to>
          <xdr:col>6</xdr:col>
          <xdr:colOff>1432560</xdr:colOff>
          <xdr:row>27</xdr:row>
          <xdr:rowOff>220980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27</xdr:row>
          <xdr:rowOff>0</xdr:rowOff>
        </xdr:from>
        <xdr:to>
          <xdr:col>7</xdr:col>
          <xdr:colOff>1150620</xdr:colOff>
          <xdr:row>27</xdr:row>
          <xdr:rowOff>198120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2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28</xdr:row>
          <xdr:rowOff>7620</xdr:rowOff>
        </xdr:from>
        <xdr:to>
          <xdr:col>6</xdr:col>
          <xdr:colOff>1432560</xdr:colOff>
          <xdr:row>28</xdr:row>
          <xdr:rowOff>213360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28</xdr:row>
          <xdr:rowOff>22860</xdr:rowOff>
        </xdr:from>
        <xdr:to>
          <xdr:col>7</xdr:col>
          <xdr:colOff>1143000</xdr:colOff>
          <xdr:row>28</xdr:row>
          <xdr:rowOff>220980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2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29</xdr:row>
          <xdr:rowOff>7620</xdr:rowOff>
        </xdr:from>
        <xdr:to>
          <xdr:col>6</xdr:col>
          <xdr:colOff>1432560</xdr:colOff>
          <xdr:row>29</xdr:row>
          <xdr:rowOff>213360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29</xdr:row>
          <xdr:rowOff>22860</xdr:rowOff>
        </xdr:from>
        <xdr:to>
          <xdr:col>7</xdr:col>
          <xdr:colOff>1143000</xdr:colOff>
          <xdr:row>29</xdr:row>
          <xdr:rowOff>220980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30</xdr:row>
          <xdr:rowOff>0</xdr:rowOff>
        </xdr:from>
        <xdr:to>
          <xdr:col>6</xdr:col>
          <xdr:colOff>1432560</xdr:colOff>
          <xdr:row>30</xdr:row>
          <xdr:rowOff>198120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30</xdr:row>
          <xdr:rowOff>7620</xdr:rowOff>
        </xdr:from>
        <xdr:to>
          <xdr:col>7</xdr:col>
          <xdr:colOff>1143000</xdr:colOff>
          <xdr:row>30</xdr:row>
          <xdr:rowOff>213360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31</xdr:row>
          <xdr:rowOff>0</xdr:rowOff>
        </xdr:from>
        <xdr:to>
          <xdr:col>6</xdr:col>
          <xdr:colOff>1432560</xdr:colOff>
          <xdr:row>31</xdr:row>
          <xdr:rowOff>198120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31</xdr:row>
          <xdr:rowOff>7620</xdr:rowOff>
        </xdr:from>
        <xdr:to>
          <xdr:col>7</xdr:col>
          <xdr:colOff>1143000</xdr:colOff>
          <xdr:row>31</xdr:row>
          <xdr:rowOff>213360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32</xdr:row>
          <xdr:rowOff>7620</xdr:rowOff>
        </xdr:from>
        <xdr:to>
          <xdr:col>6</xdr:col>
          <xdr:colOff>1432560</xdr:colOff>
          <xdr:row>32</xdr:row>
          <xdr:rowOff>213360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32</xdr:row>
          <xdr:rowOff>22860</xdr:rowOff>
        </xdr:from>
        <xdr:to>
          <xdr:col>7</xdr:col>
          <xdr:colOff>1143000</xdr:colOff>
          <xdr:row>32</xdr:row>
          <xdr:rowOff>220980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33</xdr:row>
          <xdr:rowOff>7620</xdr:rowOff>
        </xdr:from>
        <xdr:to>
          <xdr:col>6</xdr:col>
          <xdr:colOff>1432560</xdr:colOff>
          <xdr:row>33</xdr:row>
          <xdr:rowOff>213360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2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33</xdr:row>
          <xdr:rowOff>22860</xdr:rowOff>
        </xdr:from>
        <xdr:to>
          <xdr:col>7</xdr:col>
          <xdr:colOff>1143000</xdr:colOff>
          <xdr:row>33</xdr:row>
          <xdr:rowOff>220980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2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34</xdr:row>
          <xdr:rowOff>22860</xdr:rowOff>
        </xdr:from>
        <xdr:to>
          <xdr:col>6</xdr:col>
          <xdr:colOff>1432560</xdr:colOff>
          <xdr:row>34</xdr:row>
          <xdr:rowOff>220980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2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34</xdr:row>
          <xdr:rowOff>30480</xdr:rowOff>
        </xdr:from>
        <xdr:to>
          <xdr:col>7</xdr:col>
          <xdr:colOff>1143000</xdr:colOff>
          <xdr:row>34</xdr:row>
          <xdr:rowOff>228600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2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35</xdr:row>
          <xdr:rowOff>7620</xdr:rowOff>
        </xdr:from>
        <xdr:to>
          <xdr:col>6</xdr:col>
          <xdr:colOff>1432560</xdr:colOff>
          <xdr:row>35</xdr:row>
          <xdr:rowOff>213360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2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35</xdr:row>
          <xdr:rowOff>22860</xdr:rowOff>
        </xdr:from>
        <xdr:to>
          <xdr:col>7</xdr:col>
          <xdr:colOff>1143000</xdr:colOff>
          <xdr:row>35</xdr:row>
          <xdr:rowOff>220980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2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36</xdr:row>
          <xdr:rowOff>0</xdr:rowOff>
        </xdr:from>
        <xdr:to>
          <xdr:col>6</xdr:col>
          <xdr:colOff>1432560</xdr:colOff>
          <xdr:row>36</xdr:row>
          <xdr:rowOff>198120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2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36</xdr:row>
          <xdr:rowOff>7620</xdr:rowOff>
        </xdr:from>
        <xdr:to>
          <xdr:col>7</xdr:col>
          <xdr:colOff>1143000</xdr:colOff>
          <xdr:row>36</xdr:row>
          <xdr:rowOff>213360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2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37</xdr:row>
          <xdr:rowOff>22860</xdr:rowOff>
        </xdr:from>
        <xdr:to>
          <xdr:col>6</xdr:col>
          <xdr:colOff>1432560</xdr:colOff>
          <xdr:row>37</xdr:row>
          <xdr:rowOff>220980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2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37</xdr:row>
          <xdr:rowOff>30480</xdr:rowOff>
        </xdr:from>
        <xdr:to>
          <xdr:col>7</xdr:col>
          <xdr:colOff>1143000</xdr:colOff>
          <xdr:row>37</xdr:row>
          <xdr:rowOff>228600</xdr:rowOff>
        </xdr:to>
        <xdr:sp macro="" textlink="">
          <xdr:nvSpPr>
            <xdr:cNvPr id="1056" name="Drop Dow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2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38</xdr:row>
          <xdr:rowOff>7620</xdr:rowOff>
        </xdr:from>
        <xdr:to>
          <xdr:col>6</xdr:col>
          <xdr:colOff>1432560</xdr:colOff>
          <xdr:row>38</xdr:row>
          <xdr:rowOff>213360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2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38</xdr:row>
          <xdr:rowOff>22860</xdr:rowOff>
        </xdr:from>
        <xdr:to>
          <xdr:col>7</xdr:col>
          <xdr:colOff>1143000</xdr:colOff>
          <xdr:row>38</xdr:row>
          <xdr:rowOff>220980</xdr:rowOff>
        </xdr:to>
        <xdr:sp macro="" textlink="">
          <xdr:nvSpPr>
            <xdr:cNvPr id="1058" name="Drop Dow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2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39</xdr:row>
          <xdr:rowOff>0</xdr:rowOff>
        </xdr:from>
        <xdr:to>
          <xdr:col>6</xdr:col>
          <xdr:colOff>1432560</xdr:colOff>
          <xdr:row>39</xdr:row>
          <xdr:rowOff>198120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2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39</xdr:row>
          <xdr:rowOff>0</xdr:rowOff>
        </xdr:from>
        <xdr:to>
          <xdr:col>7</xdr:col>
          <xdr:colOff>1143000</xdr:colOff>
          <xdr:row>39</xdr:row>
          <xdr:rowOff>198120</xdr:rowOff>
        </xdr:to>
        <xdr:sp macro="" textlink="">
          <xdr:nvSpPr>
            <xdr:cNvPr id="1066" name="Drop Dow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2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40</xdr:row>
          <xdr:rowOff>7620</xdr:rowOff>
        </xdr:from>
        <xdr:to>
          <xdr:col>6</xdr:col>
          <xdr:colOff>1432560</xdr:colOff>
          <xdr:row>40</xdr:row>
          <xdr:rowOff>213360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2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40</xdr:row>
          <xdr:rowOff>22860</xdr:rowOff>
        </xdr:from>
        <xdr:to>
          <xdr:col>7</xdr:col>
          <xdr:colOff>1143000</xdr:colOff>
          <xdr:row>40</xdr:row>
          <xdr:rowOff>220980</xdr:rowOff>
        </xdr:to>
        <xdr:sp macro="" textlink="">
          <xdr:nvSpPr>
            <xdr:cNvPr id="1068" name="Drop Dow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2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41</xdr:row>
          <xdr:rowOff>7620</xdr:rowOff>
        </xdr:from>
        <xdr:to>
          <xdr:col>6</xdr:col>
          <xdr:colOff>1432560</xdr:colOff>
          <xdr:row>41</xdr:row>
          <xdr:rowOff>213360</xdr:rowOff>
        </xdr:to>
        <xdr:sp macro="" textlink="">
          <xdr:nvSpPr>
            <xdr:cNvPr id="1069" name="Drop Dow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2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41</xdr:row>
          <xdr:rowOff>22860</xdr:rowOff>
        </xdr:from>
        <xdr:to>
          <xdr:col>7</xdr:col>
          <xdr:colOff>1143000</xdr:colOff>
          <xdr:row>41</xdr:row>
          <xdr:rowOff>220980</xdr:rowOff>
        </xdr:to>
        <xdr:sp macro="" textlink="">
          <xdr:nvSpPr>
            <xdr:cNvPr id="1070" name="Drop Dow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2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42</xdr:row>
          <xdr:rowOff>0</xdr:rowOff>
        </xdr:from>
        <xdr:to>
          <xdr:col>6</xdr:col>
          <xdr:colOff>1432560</xdr:colOff>
          <xdr:row>42</xdr:row>
          <xdr:rowOff>198120</xdr:rowOff>
        </xdr:to>
        <xdr:sp macro="" textlink="">
          <xdr:nvSpPr>
            <xdr:cNvPr id="1071" name="Drop Dow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2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42</xdr:row>
          <xdr:rowOff>7620</xdr:rowOff>
        </xdr:from>
        <xdr:to>
          <xdr:col>7</xdr:col>
          <xdr:colOff>1143000</xdr:colOff>
          <xdr:row>42</xdr:row>
          <xdr:rowOff>213360</xdr:rowOff>
        </xdr:to>
        <xdr:sp macro="" textlink="">
          <xdr:nvSpPr>
            <xdr:cNvPr id="1072" name="Drop Dow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2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43</xdr:row>
          <xdr:rowOff>0</xdr:rowOff>
        </xdr:from>
        <xdr:to>
          <xdr:col>6</xdr:col>
          <xdr:colOff>1432560</xdr:colOff>
          <xdr:row>43</xdr:row>
          <xdr:rowOff>198120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2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43</xdr:row>
          <xdr:rowOff>7620</xdr:rowOff>
        </xdr:from>
        <xdr:to>
          <xdr:col>7</xdr:col>
          <xdr:colOff>1143000</xdr:colOff>
          <xdr:row>43</xdr:row>
          <xdr:rowOff>213360</xdr:rowOff>
        </xdr:to>
        <xdr:sp macro="" textlink="">
          <xdr:nvSpPr>
            <xdr:cNvPr id="1074" name="Drop Dow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2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44</xdr:row>
          <xdr:rowOff>7620</xdr:rowOff>
        </xdr:from>
        <xdr:to>
          <xdr:col>6</xdr:col>
          <xdr:colOff>1432560</xdr:colOff>
          <xdr:row>44</xdr:row>
          <xdr:rowOff>213360</xdr:rowOff>
        </xdr:to>
        <xdr:sp macro="" textlink="">
          <xdr:nvSpPr>
            <xdr:cNvPr id="1075" name="Drop Dow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2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44</xdr:row>
          <xdr:rowOff>22860</xdr:rowOff>
        </xdr:from>
        <xdr:to>
          <xdr:col>7</xdr:col>
          <xdr:colOff>1143000</xdr:colOff>
          <xdr:row>44</xdr:row>
          <xdr:rowOff>220980</xdr:rowOff>
        </xdr:to>
        <xdr:sp macro="" textlink="">
          <xdr:nvSpPr>
            <xdr:cNvPr id="1076" name="Drop Dow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2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45</xdr:row>
          <xdr:rowOff>7620</xdr:rowOff>
        </xdr:from>
        <xdr:to>
          <xdr:col>6</xdr:col>
          <xdr:colOff>1432560</xdr:colOff>
          <xdr:row>45</xdr:row>
          <xdr:rowOff>213360</xdr:rowOff>
        </xdr:to>
        <xdr:sp macro="" textlink="">
          <xdr:nvSpPr>
            <xdr:cNvPr id="1077" name="Drop Dow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2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45</xdr:row>
          <xdr:rowOff>22860</xdr:rowOff>
        </xdr:from>
        <xdr:to>
          <xdr:col>7</xdr:col>
          <xdr:colOff>1143000</xdr:colOff>
          <xdr:row>45</xdr:row>
          <xdr:rowOff>220980</xdr:rowOff>
        </xdr:to>
        <xdr:sp macro="" textlink="">
          <xdr:nvSpPr>
            <xdr:cNvPr id="1078" name="Drop Down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2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46</xdr:row>
          <xdr:rowOff>22860</xdr:rowOff>
        </xdr:from>
        <xdr:to>
          <xdr:col>6</xdr:col>
          <xdr:colOff>1432560</xdr:colOff>
          <xdr:row>46</xdr:row>
          <xdr:rowOff>220980</xdr:rowOff>
        </xdr:to>
        <xdr:sp macro="" textlink="">
          <xdr:nvSpPr>
            <xdr:cNvPr id="1079" name="Drop Dow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2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46</xdr:row>
          <xdr:rowOff>30480</xdr:rowOff>
        </xdr:from>
        <xdr:to>
          <xdr:col>7</xdr:col>
          <xdr:colOff>1143000</xdr:colOff>
          <xdr:row>46</xdr:row>
          <xdr:rowOff>228600</xdr:rowOff>
        </xdr:to>
        <xdr:sp macro="" textlink="">
          <xdr:nvSpPr>
            <xdr:cNvPr id="1080" name="Drop Dow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2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47</xdr:row>
          <xdr:rowOff>7620</xdr:rowOff>
        </xdr:from>
        <xdr:to>
          <xdr:col>6</xdr:col>
          <xdr:colOff>1432560</xdr:colOff>
          <xdr:row>47</xdr:row>
          <xdr:rowOff>213360</xdr:rowOff>
        </xdr:to>
        <xdr:sp macro="" textlink="">
          <xdr:nvSpPr>
            <xdr:cNvPr id="1081" name="Drop Dow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2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47</xdr:row>
          <xdr:rowOff>22860</xdr:rowOff>
        </xdr:from>
        <xdr:to>
          <xdr:col>7</xdr:col>
          <xdr:colOff>1143000</xdr:colOff>
          <xdr:row>47</xdr:row>
          <xdr:rowOff>220980</xdr:rowOff>
        </xdr:to>
        <xdr:sp macro="" textlink="">
          <xdr:nvSpPr>
            <xdr:cNvPr id="1082" name="Drop Dow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2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48</xdr:row>
          <xdr:rowOff>0</xdr:rowOff>
        </xdr:from>
        <xdr:to>
          <xdr:col>6</xdr:col>
          <xdr:colOff>1432560</xdr:colOff>
          <xdr:row>48</xdr:row>
          <xdr:rowOff>198120</xdr:rowOff>
        </xdr:to>
        <xdr:sp macro="" textlink="">
          <xdr:nvSpPr>
            <xdr:cNvPr id="1083" name="Drop Dow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2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48</xdr:row>
          <xdr:rowOff>7620</xdr:rowOff>
        </xdr:from>
        <xdr:to>
          <xdr:col>7</xdr:col>
          <xdr:colOff>1143000</xdr:colOff>
          <xdr:row>48</xdr:row>
          <xdr:rowOff>213360</xdr:rowOff>
        </xdr:to>
        <xdr:sp macro="" textlink="">
          <xdr:nvSpPr>
            <xdr:cNvPr id="1084" name="Drop Dow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2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49</xdr:row>
          <xdr:rowOff>22860</xdr:rowOff>
        </xdr:from>
        <xdr:to>
          <xdr:col>6</xdr:col>
          <xdr:colOff>1432560</xdr:colOff>
          <xdr:row>49</xdr:row>
          <xdr:rowOff>220980</xdr:rowOff>
        </xdr:to>
        <xdr:sp macro="" textlink="">
          <xdr:nvSpPr>
            <xdr:cNvPr id="1085" name="Drop Dow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2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49</xdr:row>
          <xdr:rowOff>30480</xdr:rowOff>
        </xdr:from>
        <xdr:to>
          <xdr:col>7</xdr:col>
          <xdr:colOff>1143000</xdr:colOff>
          <xdr:row>49</xdr:row>
          <xdr:rowOff>228600</xdr:rowOff>
        </xdr:to>
        <xdr:sp macro="" textlink="">
          <xdr:nvSpPr>
            <xdr:cNvPr id="1086" name="Drop Dow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2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50</xdr:row>
          <xdr:rowOff>7620</xdr:rowOff>
        </xdr:from>
        <xdr:to>
          <xdr:col>6</xdr:col>
          <xdr:colOff>1432560</xdr:colOff>
          <xdr:row>50</xdr:row>
          <xdr:rowOff>213360</xdr:rowOff>
        </xdr:to>
        <xdr:sp macro="" textlink="">
          <xdr:nvSpPr>
            <xdr:cNvPr id="1087" name="Drop Dow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2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50</xdr:row>
          <xdr:rowOff>22860</xdr:rowOff>
        </xdr:from>
        <xdr:to>
          <xdr:col>7</xdr:col>
          <xdr:colOff>1143000</xdr:colOff>
          <xdr:row>50</xdr:row>
          <xdr:rowOff>220980</xdr:rowOff>
        </xdr:to>
        <xdr:sp macro="" textlink="">
          <xdr:nvSpPr>
            <xdr:cNvPr id="1088" name="Drop Down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2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51</xdr:row>
          <xdr:rowOff>7620</xdr:rowOff>
        </xdr:from>
        <xdr:to>
          <xdr:col>6</xdr:col>
          <xdr:colOff>1432560</xdr:colOff>
          <xdr:row>51</xdr:row>
          <xdr:rowOff>213360</xdr:rowOff>
        </xdr:to>
        <xdr:sp macro="" textlink="">
          <xdr:nvSpPr>
            <xdr:cNvPr id="1089" name="Drop Down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2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51</xdr:row>
          <xdr:rowOff>22860</xdr:rowOff>
        </xdr:from>
        <xdr:to>
          <xdr:col>7</xdr:col>
          <xdr:colOff>1143000</xdr:colOff>
          <xdr:row>51</xdr:row>
          <xdr:rowOff>220980</xdr:rowOff>
        </xdr:to>
        <xdr:sp macro="" textlink="">
          <xdr:nvSpPr>
            <xdr:cNvPr id="1090" name="Drop Down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2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7</xdr:col>
      <xdr:colOff>504936</xdr:colOff>
      <xdr:row>2</xdr:row>
      <xdr:rowOff>49530</xdr:rowOff>
    </xdr:from>
    <xdr:to>
      <xdr:col>13</xdr:col>
      <xdr:colOff>38115</xdr:colOff>
      <xdr:row>7</xdr:row>
      <xdr:rowOff>66655</xdr:rowOff>
    </xdr:to>
    <xdr:sp macro="" textlink="">
      <xdr:nvSpPr>
        <xdr:cNvPr id="1101" name="Text Box 77">
          <a:extLst>
            <a:ext uri="{FF2B5EF4-FFF2-40B4-BE49-F238E27FC236}">
              <a16:creationId xmlns:a16="http://schemas.microsoft.com/office/drawing/2014/main" id="{00000000-0008-0000-0200-00004D040000}"/>
            </a:ext>
          </a:extLst>
        </xdr:cNvPr>
        <xdr:cNvSpPr txBox="1">
          <a:spLocks noChangeArrowheads="1"/>
        </xdr:cNvSpPr>
      </xdr:nvSpPr>
      <xdr:spPr bwMode="auto">
        <a:xfrm>
          <a:off x="7214346" y="542925"/>
          <a:ext cx="3844179" cy="695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Dies ist nur die Eingabemaske. Zum Ausdrucken der entsprechenden Liste unten im Register klicken</a:t>
          </a:r>
        </a:p>
      </xdr:txBody>
    </xdr:sp>
    <xdr:clientData/>
  </xdr:twoCellAnchor>
  <xdr:twoCellAnchor>
    <xdr:from>
      <xdr:col>7</xdr:col>
      <xdr:colOff>492611</xdr:colOff>
      <xdr:row>9</xdr:row>
      <xdr:rowOff>112395</xdr:rowOff>
    </xdr:from>
    <xdr:to>
      <xdr:col>9</xdr:col>
      <xdr:colOff>620378</xdr:colOff>
      <xdr:row>12</xdr:row>
      <xdr:rowOff>104839</xdr:rowOff>
    </xdr:to>
    <xdr:sp macro="" textlink="">
      <xdr:nvSpPr>
        <xdr:cNvPr id="1105" name="Text Box 81">
          <a:extLst>
            <a:ext uri="{FF2B5EF4-FFF2-40B4-BE49-F238E27FC236}">
              <a16:creationId xmlns:a16="http://schemas.microsoft.com/office/drawing/2014/main" id="{00000000-0008-0000-0200-000051040000}"/>
            </a:ext>
          </a:extLst>
        </xdr:cNvPr>
        <xdr:cNvSpPr txBox="1">
          <a:spLocks noChangeArrowheads="1"/>
        </xdr:cNvSpPr>
      </xdr:nvSpPr>
      <xdr:spPr bwMode="auto">
        <a:xfrm>
          <a:off x="7211546" y="1781175"/>
          <a:ext cx="1918447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de-CH" sz="1500" b="1" i="0" u="none" strike="noStrike" baseline="0">
              <a:solidFill>
                <a:srgbClr val="000000"/>
              </a:solidFill>
              <a:latin typeface="Arial"/>
              <a:cs typeface="Arial"/>
            </a:rPr>
            <a:t>Abrechnungstermin:</a:t>
          </a:r>
        </a:p>
        <a:p>
          <a:pPr algn="ctr" rtl="0">
            <a:defRPr sz="1000"/>
          </a:pPr>
          <a:r>
            <a:rPr lang="de-CH" sz="1500" b="1" i="0" u="none" strike="noStrike" baseline="0">
              <a:solidFill>
                <a:srgbClr val="000000"/>
              </a:solidFill>
              <a:latin typeface="Arial"/>
              <a:cs typeface="Arial"/>
            </a:rPr>
            <a:t>02. Mai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52</xdr:row>
          <xdr:rowOff>7620</xdr:rowOff>
        </xdr:from>
        <xdr:to>
          <xdr:col>6</xdr:col>
          <xdr:colOff>982980</xdr:colOff>
          <xdr:row>52</xdr:row>
          <xdr:rowOff>213360</xdr:rowOff>
        </xdr:to>
        <xdr:sp macro="" textlink="">
          <xdr:nvSpPr>
            <xdr:cNvPr id="1213" name="Drop Down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2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52</xdr:row>
          <xdr:rowOff>22860</xdr:rowOff>
        </xdr:from>
        <xdr:to>
          <xdr:col>7</xdr:col>
          <xdr:colOff>1143000</xdr:colOff>
          <xdr:row>52</xdr:row>
          <xdr:rowOff>220980</xdr:rowOff>
        </xdr:to>
        <xdr:sp macro="" textlink="">
          <xdr:nvSpPr>
            <xdr:cNvPr id="1214" name="Drop Down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2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53</xdr:row>
          <xdr:rowOff>7620</xdr:rowOff>
        </xdr:from>
        <xdr:to>
          <xdr:col>6</xdr:col>
          <xdr:colOff>982980</xdr:colOff>
          <xdr:row>53</xdr:row>
          <xdr:rowOff>213360</xdr:rowOff>
        </xdr:to>
        <xdr:sp macro="" textlink="">
          <xdr:nvSpPr>
            <xdr:cNvPr id="1215" name="Drop Down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2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53</xdr:row>
          <xdr:rowOff>22860</xdr:rowOff>
        </xdr:from>
        <xdr:to>
          <xdr:col>7</xdr:col>
          <xdr:colOff>1143000</xdr:colOff>
          <xdr:row>53</xdr:row>
          <xdr:rowOff>220980</xdr:rowOff>
        </xdr:to>
        <xdr:sp macro="" textlink="">
          <xdr:nvSpPr>
            <xdr:cNvPr id="1216" name="Drop Down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2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54</xdr:row>
          <xdr:rowOff>7620</xdr:rowOff>
        </xdr:from>
        <xdr:to>
          <xdr:col>6</xdr:col>
          <xdr:colOff>982980</xdr:colOff>
          <xdr:row>54</xdr:row>
          <xdr:rowOff>213360</xdr:rowOff>
        </xdr:to>
        <xdr:sp macro="" textlink="">
          <xdr:nvSpPr>
            <xdr:cNvPr id="1217" name="Drop Down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2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54</xdr:row>
          <xdr:rowOff>22860</xdr:rowOff>
        </xdr:from>
        <xdr:to>
          <xdr:col>7</xdr:col>
          <xdr:colOff>1143000</xdr:colOff>
          <xdr:row>54</xdr:row>
          <xdr:rowOff>220980</xdr:rowOff>
        </xdr:to>
        <xdr:sp macro="" textlink="">
          <xdr:nvSpPr>
            <xdr:cNvPr id="1218" name="Drop Down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2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55</xdr:row>
          <xdr:rowOff>7620</xdr:rowOff>
        </xdr:from>
        <xdr:to>
          <xdr:col>6</xdr:col>
          <xdr:colOff>982980</xdr:colOff>
          <xdr:row>55</xdr:row>
          <xdr:rowOff>213360</xdr:rowOff>
        </xdr:to>
        <xdr:sp macro="" textlink="">
          <xdr:nvSpPr>
            <xdr:cNvPr id="1219" name="Drop Down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2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55</xdr:row>
          <xdr:rowOff>22860</xdr:rowOff>
        </xdr:from>
        <xdr:to>
          <xdr:col>7</xdr:col>
          <xdr:colOff>1143000</xdr:colOff>
          <xdr:row>55</xdr:row>
          <xdr:rowOff>220980</xdr:rowOff>
        </xdr:to>
        <xdr:sp macro="" textlink="">
          <xdr:nvSpPr>
            <xdr:cNvPr id="1220" name="Drop Down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2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56</xdr:row>
          <xdr:rowOff>7620</xdr:rowOff>
        </xdr:from>
        <xdr:to>
          <xdr:col>6</xdr:col>
          <xdr:colOff>982980</xdr:colOff>
          <xdr:row>56</xdr:row>
          <xdr:rowOff>213360</xdr:rowOff>
        </xdr:to>
        <xdr:sp macro="" textlink="">
          <xdr:nvSpPr>
            <xdr:cNvPr id="1221" name="Drop Down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2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56</xdr:row>
          <xdr:rowOff>22860</xdr:rowOff>
        </xdr:from>
        <xdr:to>
          <xdr:col>7</xdr:col>
          <xdr:colOff>1143000</xdr:colOff>
          <xdr:row>56</xdr:row>
          <xdr:rowOff>220980</xdr:rowOff>
        </xdr:to>
        <xdr:sp macro="" textlink="">
          <xdr:nvSpPr>
            <xdr:cNvPr id="1222" name="Drop Dow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2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57</xdr:row>
          <xdr:rowOff>7620</xdr:rowOff>
        </xdr:from>
        <xdr:to>
          <xdr:col>6</xdr:col>
          <xdr:colOff>982980</xdr:colOff>
          <xdr:row>57</xdr:row>
          <xdr:rowOff>213360</xdr:rowOff>
        </xdr:to>
        <xdr:sp macro="" textlink="">
          <xdr:nvSpPr>
            <xdr:cNvPr id="1223" name="Drop Dow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2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57</xdr:row>
          <xdr:rowOff>22860</xdr:rowOff>
        </xdr:from>
        <xdr:to>
          <xdr:col>7</xdr:col>
          <xdr:colOff>1143000</xdr:colOff>
          <xdr:row>57</xdr:row>
          <xdr:rowOff>220980</xdr:rowOff>
        </xdr:to>
        <xdr:sp macro="" textlink="">
          <xdr:nvSpPr>
            <xdr:cNvPr id="1224" name="Drop Down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2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58</xdr:row>
          <xdr:rowOff>7620</xdr:rowOff>
        </xdr:from>
        <xdr:to>
          <xdr:col>6</xdr:col>
          <xdr:colOff>982980</xdr:colOff>
          <xdr:row>58</xdr:row>
          <xdr:rowOff>213360</xdr:rowOff>
        </xdr:to>
        <xdr:sp macro="" textlink="">
          <xdr:nvSpPr>
            <xdr:cNvPr id="1225" name="Drop Down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2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58</xdr:row>
          <xdr:rowOff>22860</xdr:rowOff>
        </xdr:from>
        <xdr:to>
          <xdr:col>7</xdr:col>
          <xdr:colOff>1143000</xdr:colOff>
          <xdr:row>58</xdr:row>
          <xdr:rowOff>220980</xdr:rowOff>
        </xdr:to>
        <xdr:sp macro="" textlink="">
          <xdr:nvSpPr>
            <xdr:cNvPr id="1226" name="Drop Down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2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60</xdr:row>
          <xdr:rowOff>7620</xdr:rowOff>
        </xdr:from>
        <xdr:to>
          <xdr:col>6</xdr:col>
          <xdr:colOff>982980</xdr:colOff>
          <xdr:row>60</xdr:row>
          <xdr:rowOff>213360</xdr:rowOff>
        </xdr:to>
        <xdr:sp macro="" textlink="">
          <xdr:nvSpPr>
            <xdr:cNvPr id="1227" name="Drop Down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2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60</xdr:row>
          <xdr:rowOff>22860</xdr:rowOff>
        </xdr:from>
        <xdr:to>
          <xdr:col>7</xdr:col>
          <xdr:colOff>1143000</xdr:colOff>
          <xdr:row>60</xdr:row>
          <xdr:rowOff>220980</xdr:rowOff>
        </xdr:to>
        <xdr:sp macro="" textlink="">
          <xdr:nvSpPr>
            <xdr:cNvPr id="1228" name="Drop Down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2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52</xdr:row>
          <xdr:rowOff>22860</xdr:rowOff>
        </xdr:from>
        <xdr:to>
          <xdr:col>6</xdr:col>
          <xdr:colOff>1432560</xdr:colOff>
          <xdr:row>52</xdr:row>
          <xdr:rowOff>220980</xdr:rowOff>
        </xdr:to>
        <xdr:sp macro="" textlink="">
          <xdr:nvSpPr>
            <xdr:cNvPr id="1229" name="Drop Down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2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52</xdr:row>
          <xdr:rowOff>30480</xdr:rowOff>
        </xdr:from>
        <xdr:to>
          <xdr:col>7</xdr:col>
          <xdr:colOff>1143000</xdr:colOff>
          <xdr:row>52</xdr:row>
          <xdr:rowOff>228600</xdr:rowOff>
        </xdr:to>
        <xdr:sp macro="" textlink="">
          <xdr:nvSpPr>
            <xdr:cNvPr id="1230" name="Drop Down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2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53</xdr:row>
          <xdr:rowOff>22860</xdr:rowOff>
        </xdr:from>
        <xdr:to>
          <xdr:col>6</xdr:col>
          <xdr:colOff>1432560</xdr:colOff>
          <xdr:row>53</xdr:row>
          <xdr:rowOff>220980</xdr:rowOff>
        </xdr:to>
        <xdr:sp macro="" textlink="">
          <xdr:nvSpPr>
            <xdr:cNvPr id="1231" name="Drop Down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2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53</xdr:row>
          <xdr:rowOff>30480</xdr:rowOff>
        </xdr:from>
        <xdr:to>
          <xdr:col>7</xdr:col>
          <xdr:colOff>1143000</xdr:colOff>
          <xdr:row>53</xdr:row>
          <xdr:rowOff>228600</xdr:rowOff>
        </xdr:to>
        <xdr:sp macro="" textlink="">
          <xdr:nvSpPr>
            <xdr:cNvPr id="1232" name="Drop Down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2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54</xdr:row>
          <xdr:rowOff>22860</xdr:rowOff>
        </xdr:from>
        <xdr:to>
          <xdr:col>6</xdr:col>
          <xdr:colOff>1432560</xdr:colOff>
          <xdr:row>54</xdr:row>
          <xdr:rowOff>220980</xdr:rowOff>
        </xdr:to>
        <xdr:sp macro="" textlink="">
          <xdr:nvSpPr>
            <xdr:cNvPr id="1233" name="Drop Down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2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54</xdr:row>
          <xdr:rowOff>30480</xdr:rowOff>
        </xdr:from>
        <xdr:to>
          <xdr:col>7</xdr:col>
          <xdr:colOff>1143000</xdr:colOff>
          <xdr:row>54</xdr:row>
          <xdr:rowOff>228600</xdr:rowOff>
        </xdr:to>
        <xdr:sp macro="" textlink="">
          <xdr:nvSpPr>
            <xdr:cNvPr id="1234" name="Drop Down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2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55</xdr:row>
          <xdr:rowOff>22860</xdr:rowOff>
        </xdr:from>
        <xdr:to>
          <xdr:col>6</xdr:col>
          <xdr:colOff>1432560</xdr:colOff>
          <xdr:row>55</xdr:row>
          <xdr:rowOff>220980</xdr:rowOff>
        </xdr:to>
        <xdr:sp macro="" textlink="">
          <xdr:nvSpPr>
            <xdr:cNvPr id="1235" name="Drop Down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2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55</xdr:row>
          <xdr:rowOff>30480</xdr:rowOff>
        </xdr:from>
        <xdr:to>
          <xdr:col>7</xdr:col>
          <xdr:colOff>1143000</xdr:colOff>
          <xdr:row>55</xdr:row>
          <xdr:rowOff>228600</xdr:rowOff>
        </xdr:to>
        <xdr:sp macro="" textlink="">
          <xdr:nvSpPr>
            <xdr:cNvPr id="1236" name="Drop Down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2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56</xdr:row>
          <xdr:rowOff>22860</xdr:rowOff>
        </xdr:from>
        <xdr:to>
          <xdr:col>6</xdr:col>
          <xdr:colOff>1432560</xdr:colOff>
          <xdr:row>56</xdr:row>
          <xdr:rowOff>220980</xdr:rowOff>
        </xdr:to>
        <xdr:sp macro="" textlink="">
          <xdr:nvSpPr>
            <xdr:cNvPr id="1237" name="Drop Down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2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56</xdr:row>
          <xdr:rowOff>30480</xdr:rowOff>
        </xdr:from>
        <xdr:to>
          <xdr:col>7</xdr:col>
          <xdr:colOff>1143000</xdr:colOff>
          <xdr:row>56</xdr:row>
          <xdr:rowOff>228600</xdr:rowOff>
        </xdr:to>
        <xdr:sp macro="" textlink="">
          <xdr:nvSpPr>
            <xdr:cNvPr id="1238" name="Drop Down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2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57</xdr:row>
          <xdr:rowOff>22860</xdr:rowOff>
        </xdr:from>
        <xdr:to>
          <xdr:col>6</xdr:col>
          <xdr:colOff>1432560</xdr:colOff>
          <xdr:row>57</xdr:row>
          <xdr:rowOff>220980</xdr:rowOff>
        </xdr:to>
        <xdr:sp macro="" textlink="">
          <xdr:nvSpPr>
            <xdr:cNvPr id="1239" name="Drop Down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2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57</xdr:row>
          <xdr:rowOff>30480</xdr:rowOff>
        </xdr:from>
        <xdr:to>
          <xdr:col>7</xdr:col>
          <xdr:colOff>1143000</xdr:colOff>
          <xdr:row>57</xdr:row>
          <xdr:rowOff>228600</xdr:rowOff>
        </xdr:to>
        <xdr:sp macro="" textlink="">
          <xdr:nvSpPr>
            <xdr:cNvPr id="1240" name="Drop Down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2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58</xdr:row>
          <xdr:rowOff>22860</xdr:rowOff>
        </xdr:from>
        <xdr:to>
          <xdr:col>6</xdr:col>
          <xdr:colOff>1432560</xdr:colOff>
          <xdr:row>58</xdr:row>
          <xdr:rowOff>220980</xdr:rowOff>
        </xdr:to>
        <xdr:sp macro="" textlink="">
          <xdr:nvSpPr>
            <xdr:cNvPr id="1241" name="Drop Down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2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58</xdr:row>
          <xdr:rowOff>30480</xdr:rowOff>
        </xdr:from>
        <xdr:to>
          <xdr:col>7</xdr:col>
          <xdr:colOff>1143000</xdr:colOff>
          <xdr:row>58</xdr:row>
          <xdr:rowOff>228600</xdr:rowOff>
        </xdr:to>
        <xdr:sp macro="" textlink="">
          <xdr:nvSpPr>
            <xdr:cNvPr id="1242" name="Drop Down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2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59</xdr:row>
          <xdr:rowOff>22860</xdr:rowOff>
        </xdr:from>
        <xdr:to>
          <xdr:col>6</xdr:col>
          <xdr:colOff>1432560</xdr:colOff>
          <xdr:row>59</xdr:row>
          <xdr:rowOff>220980</xdr:rowOff>
        </xdr:to>
        <xdr:sp macro="" textlink="">
          <xdr:nvSpPr>
            <xdr:cNvPr id="1243" name="Drop Down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2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59</xdr:row>
          <xdr:rowOff>30480</xdr:rowOff>
        </xdr:from>
        <xdr:to>
          <xdr:col>7</xdr:col>
          <xdr:colOff>1143000</xdr:colOff>
          <xdr:row>59</xdr:row>
          <xdr:rowOff>228600</xdr:rowOff>
        </xdr:to>
        <xdr:sp macro="" textlink="">
          <xdr:nvSpPr>
            <xdr:cNvPr id="1244" name="Drop Down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2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60</xdr:row>
          <xdr:rowOff>22860</xdr:rowOff>
        </xdr:from>
        <xdr:to>
          <xdr:col>6</xdr:col>
          <xdr:colOff>1432560</xdr:colOff>
          <xdr:row>60</xdr:row>
          <xdr:rowOff>220980</xdr:rowOff>
        </xdr:to>
        <xdr:sp macro="" textlink="">
          <xdr:nvSpPr>
            <xdr:cNvPr id="1245" name="Drop Down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2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60</xdr:row>
          <xdr:rowOff>30480</xdr:rowOff>
        </xdr:from>
        <xdr:to>
          <xdr:col>7</xdr:col>
          <xdr:colOff>1143000</xdr:colOff>
          <xdr:row>60</xdr:row>
          <xdr:rowOff>228600</xdr:rowOff>
        </xdr:to>
        <xdr:sp macro="" textlink="">
          <xdr:nvSpPr>
            <xdr:cNvPr id="1246" name="Drop Down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2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61</xdr:row>
          <xdr:rowOff>22860</xdr:rowOff>
        </xdr:from>
        <xdr:to>
          <xdr:col>6</xdr:col>
          <xdr:colOff>1432560</xdr:colOff>
          <xdr:row>61</xdr:row>
          <xdr:rowOff>220980</xdr:rowOff>
        </xdr:to>
        <xdr:sp macro="" textlink="">
          <xdr:nvSpPr>
            <xdr:cNvPr id="1247" name="Drop Down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2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61</xdr:row>
          <xdr:rowOff>30480</xdr:rowOff>
        </xdr:from>
        <xdr:to>
          <xdr:col>7</xdr:col>
          <xdr:colOff>1143000</xdr:colOff>
          <xdr:row>61</xdr:row>
          <xdr:rowOff>228600</xdr:rowOff>
        </xdr:to>
        <xdr:sp macro="" textlink="">
          <xdr:nvSpPr>
            <xdr:cNvPr id="1248" name="Drop Down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2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62</xdr:row>
          <xdr:rowOff>22860</xdr:rowOff>
        </xdr:from>
        <xdr:to>
          <xdr:col>6</xdr:col>
          <xdr:colOff>1432560</xdr:colOff>
          <xdr:row>62</xdr:row>
          <xdr:rowOff>220980</xdr:rowOff>
        </xdr:to>
        <xdr:sp macro="" textlink="">
          <xdr:nvSpPr>
            <xdr:cNvPr id="1249" name="Drop Down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2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62</xdr:row>
          <xdr:rowOff>30480</xdr:rowOff>
        </xdr:from>
        <xdr:to>
          <xdr:col>7</xdr:col>
          <xdr:colOff>1143000</xdr:colOff>
          <xdr:row>62</xdr:row>
          <xdr:rowOff>228600</xdr:rowOff>
        </xdr:to>
        <xdr:sp macro="" textlink="">
          <xdr:nvSpPr>
            <xdr:cNvPr id="1250" name="Drop Down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2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63</xdr:row>
          <xdr:rowOff>22860</xdr:rowOff>
        </xdr:from>
        <xdr:to>
          <xdr:col>6</xdr:col>
          <xdr:colOff>1432560</xdr:colOff>
          <xdr:row>63</xdr:row>
          <xdr:rowOff>220980</xdr:rowOff>
        </xdr:to>
        <xdr:sp macro="" textlink="">
          <xdr:nvSpPr>
            <xdr:cNvPr id="1251" name="Drop Down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2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63</xdr:row>
          <xdr:rowOff>30480</xdr:rowOff>
        </xdr:from>
        <xdr:to>
          <xdr:col>7</xdr:col>
          <xdr:colOff>1143000</xdr:colOff>
          <xdr:row>63</xdr:row>
          <xdr:rowOff>228600</xdr:rowOff>
        </xdr:to>
        <xdr:sp macro="" textlink="">
          <xdr:nvSpPr>
            <xdr:cNvPr id="1252" name="Drop Down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2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64</xdr:row>
          <xdr:rowOff>22860</xdr:rowOff>
        </xdr:from>
        <xdr:to>
          <xdr:col>6</xdr:col>
          <xdr:colOff>1432560</xdr:colOff>
          <xdr:row>64</xdr:row>
          <xdr:rowOff>220980</xdr:rowOff>
        </xdr:to>
        <xdr:sp macro="" textlink="">
          <xdr:nvSpPr>
            <xdr:cNvPr id="1253" name="Drop Down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2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64</xdr:row>
          <xdr:rowOff>30480</xdr:rowOff>
        </xdr:from>
        <xdr:to>
          <xdr:col>7</xdr:col>
          <xdr:colOff>1143000</xdr:colOff>
          <xdr:row>64</xdr:row>
          <xdr:rowOff>228600</xdr:rowOff>
        </xdr:to>
        <xdr:sp macro="" textlink="">
          <xdr:nvSpPr>
            <xdr:cNvPr id="1254" name="Drop Down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2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65</xdr:row>
          <xdr:rowOff>22860</xdr:rowOff>
        </xdr:from>
        <xdr:to>
          <xdr:col>6</xdr:col>
          <xdr:colOff>1432560</xdr:colOff>
          <xdr:row>65</xdr:row>
          <xdr:rowOff>220980</xdr:rowOff>
        </xdr:to>
        <xdr:sp macro="" textlink="">
          <xdr:nvSpPr>
            <xdr:cNvPr id="1255" name="Drop Down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2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65</xdr:row>
          <xdr:rowOff>30480</xdr:rowOff>
        </xdr:from>
        <xdr:to>
          <xdr:col>7</xdr:col>
          <xdr:colOff>1143000</xdr:colOff>
          <xdr:row>65</xdr:row>
          <xdr:rowOff>228600</xdr:rowOff>
        </xdr:to>
        <xdr:sp macro="" textlink="">
          <xdr:nvSpPr>
            <xdr:cNvPr id="1256" name="Drop Down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2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66</xdr:row>
          <xdr:rowOff>22860</xdr:rowOff>
        </xdr:from>
        <xdr:to>
          <xdr:col>6</xdr:col>
          <xdr:colOff>1432560</xdr:colOff>
          <xdr:row>66</xdr:row>
          <xdr:rowOff>220980</xdr:rowOff>
        </xdr:to>
        <xdr:sp macro="" textlink="">
          <xdr:nvSpPr>
            <xdr:cNvPr id="1257" name="Drop Down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2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66</xdr:row>
          <xdr:rowOff>30480</xdr:rowOff>
        </xdr:from>
        <xdr:to>
          <xdr:col>7</xdr:col>
          <xdr:colOff>1143000</xdr:colOff>
          <xdr:row>66</xdr:row>
          <xdr:rowOff>228600</xdr:rowOff>
        </xdr:to>
        <xdr:sp macro="" textlink="">
          <xdr:nvSpPr>
            <xdr:cNvPr id="1258" name="Drop Down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2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171450</xdr:colOff>
      <xdr:row>6</xdr:row>
      <xdr:rowOff>95250</xdr:rowOff>
    </xdr:to>
    <xdr:pic>
      <xdr:nvPicPr>
        <xdr:cNvPr id="10451" name="Picture 1" descr="logo lksv2">
          <a:extLst>
            <a:ext uri="{FF2B5EF4-FFF2-40B4-BE49-F238E27FC236}">
              <a16:creationId xmlns:a16="http://schemas.microsoft.com/office/drawing/2014/main" id="{00000000-0008-0000-0300-0000D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276225</xdr:colOff>
      <xdr:row>6</xdr:row>
      <xdr:rowOff>95250</xdr:rowOff>
    </xdr:to>
    <xdr:pic>
      <xdr:nvPicPr>
        <xdr:cNvPr id="2341" name="Picture 1" descr="logo lksv2">
          <a:extLst>
            <a:ext uri="{FF2B5EF4-FFF2-40B4-BE49-F238E27FC236}">
              <a16:creationId xmlns:a16="http://schemas.microsoft.com/office/drawing/2014/main" id="{00000000-0008-0000-04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276225</xdr:colOff>
      <xdr:row>6</xdr:row>
      <xdr:rowOff>95250</xdr:rowOff>
    </xdr:to>
    <xdr:pic>
      <xdr:nvPicPr>
        <xdr:cNvPr id="13464" name="Picture 1" descr="logo lksv2">
          <a:extLst>
            <a:ext uri="{FF2B5EF4-FFF2-40B4-BE49-F238E27FC236}">
              <a16:creationId xmlns:a16="http://schemas.microsoft.com/office/drawing/2014/main" id="{00000000-0008-0000-0500-000098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65</xdr:row>
      <xdr:rowOff>114300</xdr:rowOff>
    </xdr:from>
    <xdr:to>
      <xdr:col>7</xdr:col>
      <xdr:colOff>942975</xdr:colOff>
      <xdr:row>68</xdr:row>
      <xdr:rowOff>152400</xdr:rowOff>
    </xdr:to>
    <xdr:pic>
      <xdr:nvPicPr>
        <xdr:cNvPr id="15430" name="Picture 62" descr="logo_lukb">
          <a:extLst>
            <a:ext uri="{FF2B5EF4-FFF2-40B4-BE49-F238E27FC236}">
              <a16:creationId xmlns:a16="http://schemas.microsoft.com/office/drawing/2014/main" id="{00000000-0008-0000-0700-000046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0706100"/>
          <a:ext cx="1838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55" Type="http://schemas.openxmlformats.org/officeDocument/2006/relationships/comments" Target="../comments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1" Type="http://schemas.openxmlformats.org/officeDocument/2006/relationships/hyperlink" Target="mailto:hans.muster@bluewin.ch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3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73.xml"/><Relationship Id="rId21" Type="http://schemas.openxmlformats.org/officeDocument/2006/relationships/ctrlProp" Target="../ctrlProps/ctrlProp68.xml"/><Relationship Id="rId34" Type="http://schemas.openxmlformats.org/officeDocument/2006/relationships/ctrlProp" Target="../ctrlProps/ctrlProp81.xml"/><Relationship Id="rId42" Type="http://schemas.openxmlformats.org/officeDocument/2006/relationships/ctrlProp" Target="../ctrlProps/ctrlProp89.xml"/><Relationship Id="rId47" Type="http://schemas.openxmlformats.org/officeDocument/2006/relationships/ctrlProp" Target="../ctrlProps/ctrlProp94.xml"/><Relationship Id="rId50" Type="http://schemas.openxmlformats.org/officeDocument/2006/relationships/ctrlProp" Target="../ctrlProps/ctrlProp97.xml"/><Relationship Id="rId55" Type="http://schemas.openxmlformats.org/officeDocument/2006/relationships/ctrlProp" Target="../ctrlProps/ctrlProp102.xml"/><Relationship Id="rId63" Type="http://schemas.openxmlformats.org/officeDocument/2006/relationships/ctrlProp" Target="../ctrlProps/ctrlProp110.xml"/><Relationship Id="rId68" Type="http://schemas.openxmlformats.org/officeDocument/2006/relationships/ctrlProp" Target="../ctrlProps/ctrlProp115.xml"/><Relationship Id="rId76" Type="http://schemas.openxmlformats.org/officeDocument/2006/relationships/ctrlProp" Target="../ctrlProps/ctrlProp123.xml"/><Relationship Id="rId84" Type="http://schemas.openxmlformats.org/officeDocument/2006/relationships/ctrlProp" Target="../ctrlProps/ctrlProp131.xml"/><Relationship Id="rId89" Type="http://schemas.openxmlformats.org/officeDocument/2006/relationships/ctrlProp" Target="../ctrlProps/ctrlProp136.xml"/><Relationship Id="rId97" Type="http://schemas.openxmlformats.org/officeDocument/2006/relationships/ctrlProp" Target="../ctrlProps/ctrlProp144.xml"/><Relationship Id="rId7" Type="http://schemas.openxmlformats.org/officeDocument/2006/relationships/ctrlProp" Target="../ctrlProps/ctrlProp54.xml"/><Relationship Id="rId71" Type="http://schemas.openxmlformats.org/officeDocument/2006/relationships/ctrlProp" Target="../ctrlProps/ctrlProp118.xml"/><Relationship Id="rId92" Type="http://schemas.openxmlformats.org/officeDocument/2006/relationships/ctrlProp" Target="../ctrlProps/ctrlProp139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63.xml"/><Relationship Id="rId29" Type="http://schemas.openxmlformats.org/officeDocument/2006/relationships/ctrlProp" Target="../ctrlProps/ctrlProp76.xml"/><Relationship Id="rId11" Type="http://schemas.openxmlformats.org/officeDocument/2006/relationships/ctrlProp" Target="../ctrlProps/ctrlProp58.xml"/><Relationship Id="rId24" Type="http://schemas.openxmlformats.org/officeDocument/2006/relationships/ctrlProp" Target="../ctrlProps/ctrlProp71.xml"/><Relationship Id="rId32" Type="http://schemas.openxmlformats.org/officeDocument/2006/relationships/ctrlProp" Target="../ctrlProps/ctrlProp79.xml"/><Relationship Id="rId37" Type="http://schemas.openxmlformats.org/officeDocument/2006/relationships/ctrlProp" Target="../ctrlProps/ctrlProp84.xml"/><Relationship Id="rId40" Type="http://schemas.openxmlformats.org/officeDocument/2006/relationships/ctrlProp" Target="../ctrlProps/ctrlProp87.xml"/><Relationship Id="rId45" Type="http://schemas.openxmlformats.org/officeDocument/2006/relationships/ctrlProp" Target="../ctrlProps/ctrlProp92.xml"/><Relationship Id="rId53" Type="http://schemas.openxmlformats.org/officeDocument/2006/relationships/ctrlProp" Target="../ctrlProps/ctrlProp100.xml"/><Relationship Id="rId58" Type="http://schemas.openxmlformats.org/officeDocument/2006/relationships/ctrlProp" Target="../ctrlProps/ctrlProp105.xml"/><Relationship Id="rId66" Type="http://schemas.openxmlformats.org/officeDocument/2006/relationships/ctrlProp" Target="../ctrlProps/ctrlProp113.xml"/><Relationship Id="rId74" Type="http://schemas.openxmlformats.org/officeDocument/2006/relationships/ctrlProp" Target="../ctrlProps/ctrlProp121.xml"/><Relationship Id="rId79" Type="http://schemas.openxmlformats.org/officeDocument/2006/relationships/ctrlProp" Target="../ctrlProps/ctrlProp126.xml"/><Relationship Id="rId87" Type="http://schemas.openxmlformats.org/officeDocument/2006/relationships/ctrlProp" Target="../ctrlProps/ctrlProp134.xml"/><Relationship Id="rId5" Type="http://schemas.openxmlformats.org/officeDocument/2006/relationships/ctrlProp" Target="../ctrlProps/ctrlProp52.xml"/><Relationship Id="rId61" Type="http://schemas.openxmlformats.org/officeDocument/2006/relationships/ctrlProp" Target="../ctrlProps/ctrlProp108.xml"/><Relationship Id="rId82" Type="http://schemas.openxmlformats.org/officeDocument/2006/relationships/ctrlProp" Target="../ctrlProps/ctrlProp129.xml"/><Relationship Id="rId90" Type="http://schemas.openxmlformats.org/officeDocument/2006/relationships/ctrlProp" Target="../ctrlProps/ctrlProp137.xml"/><Relationship Id="rId95" Type="http://schemas.openxmlformats.org/officeDocument/2006/relationships/ctrlProp" Target="../ctrlProps/ctrlProp142.xml"/><Relationship Id="rId19" Type="http://schemas.openxmlformats.org/officeDocument/2006/relationships/ctrlProp" Target="../ctrlProps/ctrlProp66.xml"/><Relationship Id="rId14" Type="http://schemas.openxmlformats.org/officeDocument/2006/relationships/ctrlProp" Target="../ctrlProps/ctrlProp61.xml"/><Relationship Id="rId22" Type="http://schemas.openxmlformats.org/officeDocument/2006/relationships/ctrlProp" Target="../ctrlProps/ctrlProp69.xml"/><Relationship Id="rId27" Type="http://schemas.openxmlformats.org/officeDocument/2006/relationships/ctrlProp" Target="../ctrlProps/ctrlProp74.xml"/><Relationship Id="rId30" Type="http://schemas.openxmlformats.org/officeDocument/2006/relationships/ctrlProp" Target="../ctrlProps/ctrlProp77.xml"/><Relationship Id="rId35" Type="http://schemas.openxmlformats.org/officeDocument/2006/relationships/ctrlProp" Target="../ctrlProps/ctrlProp82.xml"/><Relationship Id="rId43" Type="http://schemas.openxmlformats.org/officeDocument/2006/relationships/ctrlProp" Target="../ctrlProps/ctrlProp90.xml"/><Relationship Id="rId48" Type="http://schemas.openxmlformats.org/officeDocument/2006/relationships/ctrlProp" Target="../ctrlProps/ctrlProp95.xml"/><Relationship Id="rId56" Type="http://schemas.openxmlformats.org/officeDocument/2006/relationships/ctrlProp" Target="../ctrlProps/ctrlProp103.xml"/><Relationship Id="rId64" Type="http://schemas.openxmlformats.org/officeDocument/2006/relationships/ctrlProp" Target="../ctrlProps/ctrlProp111.xml"/><Relationship Id="rId69" Type="http://schemas.openxmlformats.org/officeDocument/2006/relationships/ctrlProp" Target="../ctrlProps/ctrlProp116.xml"/><Relationship Id="rId77" Type="http://schemas.openxmlformats.org/officeDocument/2006/relationships/ctrlProp" Target="../ctrlProps/ctrlProp124.xml"/><Relationship Id="rId100" Type="http://schemas.openxmlformats.org/officeDocument/2006/relationships/comments" Target="../comments2.xml"/><Relationship Id="rId8" Type="http://schemas.openxmlformats.org/officeDocument/2006/relationships/ctrlProp" Target="../ctrlProps/ctrlProp55.xml"/><Relationship Id="rId51" Type="http://schemas.openxmlformats.org/officeDocument/2006/relationships/ctrlProp" Target="../ctrlProps/ctrlProp98.xml"/><Relationship Id="rId72" Type="http://schemas.openxmlformats.org/officeDocument/2006/relationships/ctrlProp" Target="../ctrlProps/ctrlProp119.xml"/><Relationship Id="rId80" Type="http://schemas.openxmlformats.org/officeDocument/2006/relationships/ctrlProp" Target="../ctrlProps/ctrlProp127.xml"/><Relationship Id="rId85" Type="http://schemas.openxmlformats.org/officeDocument/2006/relationships/ctrlProp" Target="../ctrlProps/ctrlProp132.xml"/><Relationship Id="rId93" Type="http://schemas.openxmlformats.org/officeDocument/2006/relationships/ctrlProp" Target="../ctrlProps/ctrlProp140.xml"/><Relationship Id="rId98" Type="http://schemas.openxmlformats.org/officeDocument/2006/relationships/ctrlProp" Target="../ctrlProps/ctrlProp145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59.xml"/><Relationship Id="rId17" Type="http://schemas.openxmlformats.org/officeDocument/2006/relationships/ctrlProp" Target="../ctrlProps/ctrlProp64.xml"/><Relationship Id="rId25" Type="http://schemas.openxmlformats.org/officeDocument/2006/relationships/ctrlProp" Target="../ctrlProps/ctrlProp72.xml"/><Relationship Id="rId33" Type="http://schemas.openxmlformats.org/officeDocument/2006/relationships/ctrlProp" Target="../ctrlProps/ctrlProp80.xml"/><Relationship Id="rId38" Type="http://schemas.openxmlformats.org/officeDocument/2006/relationships/ctrlProp" Target="../ctrlProps/ctrlProp85.xml"/><Relationship Id="rId46" Type="http://schemas.openxmlformats.org/officeDocument/2006/relationships/ctrlProp" Target="../ctrlProps/ctrlProp93.xml"/><Relationship Id="rId59" Type="http://schemas.openxmlformats.org/officeDocument/2006/relationships/ctrlProp" Target="../ctrlProps/ctrlProp106.xml"/><Relationship Id="rId67" Type="http://schemas.openxmlformats.org/officeDocument/2006/relationships/ctrlProp" Target="../ctrlProps/ctrlProp114.xml"/><Relationship Id="rId20" Type="http://schemas.openxmlformats.org/officeDocument/2006/relationships/ctrlProp" Target="../ctrlProps/ctrlProp67.xml"/><Relationship Id="rId41" Type="http://schemas.openxmlformats.org/officeDocument/2006/relationships/ctrlProp" Target="../ctrlProps/ctrlProp88.xml"/><Relationship Id="rId54" Type="http://schemas.openxmlformats.org/officeDocument/2006/relationships/ctrlProp" Target="../ctrlProps/ctrlProp101.xml"/><Relationship Id="rId62" Type="http://schemas.openxmlformats.org/officeDocument/2006/relationships/ctrlProp" Target="../ctrlProps/ctrlProp109.xml"/><Relationship Id="rId70" Type="http://schemas.openxmlformats.org/officeDocument/2006/relationships/ctrlProp" Target="../ctrlProps/ctrlProp117.xml"/><Relationship Id="rId75" Type="http://schemas.openxmlformats.org/officeDocument/2006/relationships/ctrlProp" Target="../ctrlProps/ctrlProp122.xml"/><Relationship Id="rId83" Type="http://schemas.openxmlformats.org/officeDocument/2006/relationships/ctrlProp" Target="../ctrlProps/ctrlProp130.xml"/><Relationship Id="rId88" Type="http://schemas.openxmlformats.org/officeDocument/2006/relationships/ctrlProp" Target="../ctrlProps/ctrlProp135.xml"/><Relationship Id="rId91" Type="http://schemas.openxmlformats.org/officeDocument/2006/relationships/ctrlProp" Target="../ctrlProps/ctrlProp138.xml"/><Relationship Id="rId96" Type="http://schemas.openxmlformats.org/officeDocument/2006/relationships/ctrlProp" Target="../ctrlProps/ctrlProp14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3.xml"/><Relationship Id="rId15" Type="http://schemas.openxmlformats.org/officeDocument/2006/relationships/ctrlProp" Target="../ctrlProps/ctrlProp62.xml"/><Relationship Id="rId23" Type="http://schemas.openxmlformats.org/officeDocument/2006/relationships/ctrlProp" Target="../ctrlProps/ctrlProp70.xml"/><Relationship Id="rId28" Type="http://schemas.openxmlformats.org/officeDocument/2006/relationships/ctrlProp" Target="../ctrlProps/ctrlProp75.xml"/><Relationship Id="rId36" Type="http://schemas.openxmlformats.org/officeDocument/2006/relationships/ctrlProp" Target="../ctrlProps/ctrlProp83.xml"/><Relationship Id="rId49" Type="http://schemas.openxmlformats.org/officeDocument/2006/relationships/ctrlProp" Target="../ctrlProps/ctrlProp96.xml"/><Relationship Id="rId57" Type="http://schemas.openxmlformats.org/officeDocument/2006/relationships/ctrlProp" Target="../ctrlProps/ctrlProp104.xml"/><Relationship Id="rId10" Type="http://schemas.openxmlformats.org/officeDocument/2006/relationships/ctrlProp" Target="../ctrlProps/ctrlProp57.xml"/><Relationship Id="rId31" Type="http://schemas.openxmlformats.org/officeDocument/2006/relationships/ctrlProp" Target="../ctrlProps/ctrlProp78.xml"/><Relationship Id="rId44" Type="http://schemas.openxmlformats.org/officeDocument/2006/relationships/ctrlProp" Target="../ctrlProps/ctrlProp91.xml"/><Relationship Id="rId52" Type="http://schemas.openxmlformats.org/officeDocument/2006/relationships/ctrlProp" Target="../ctrlProps/ctrlProp99.xml"/><Relationship Id="rId60" Type="http://schemas.openxmlformats.org/officeDocument/2006/relationships/ctrlProp" Target="../ctrlProps/ctrlProp107.xml"/><Relationship Id="rId65" Type="http://schemas.openxmlformats.org/officeDocument/2006/relationships/ctrlProp" Target="../ctrlProps/ctrlProp112.xml"/><Relationship Id="rId73" Type="http://schemas.openxmlformats.org/officeDocument/2006/relationships/ctrlProp" Target="../ctrlProps/ctrlProp120.xml"/><Relationship Id="rId78" Type="http://schemas.openxmlformats.org/officeDocument/2006/relationships/ctrlProp" Target="../ctrlProps/ctrlProp125.xml"/><Relationship Id="rId81" Type="http://schemas.openxmlformats.org/officeDocument/2006/relationships/ctrlProp" Target="../ctrlProps/ctrlProp128.xml"/><Relationship Id="rId86" Type="http://schemas.openxmlformats.org/officeDocument/2006/relationships/ctrlProp" Target="../ctrlProps/ctrlProp133.xml"/><Relationship Id="rId94" Type="http://schemas.openxmlformats.org/officeDocument/2006/relationships/ctrlProp" Target="../ctrlProps/ctrlProp141.xml"/><Relationship Id="rId99" Type="http://schemas.openxmlformats.org/officeDocument/2006/relationships/ctrlProp" Target="../ctrlProps/ctrlProp146.xml"/><Relationship Id="rId4" Type="http://schemas.openxmlformats.org/officeDocument/2006/relationships/ctrlProp" Target="../ctrlProps/ctrlProp51.xml"/><Relationship Id="rId9" Type="http://schemas.openxmlformats.org/officeDocument/2006/relationships/ctrlProp" Target="../ctrlProps/ctrlProp56.xml"/><Relationship Id="rId13" Type="http://schemas.openxmlformats.org/officeDocument/2006/relationships/ctrlProp" Target="../ctrlProps/ctrlProp60.xml"/><Relationship Id="rId18" Type="http://schemas.openxmlformats.org/officeDocument/2006/relationships/ctrlProp" Target="../ctrlProps/ctrlProp65.xml"/><Relationship Id="rId39" Type="http://schemas.openxmlformats.org/officeDocument/2006/relationships/ctrlProp" Target="../ctrlProps/ctrlProp86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3">
    <tabColor theme="9"/>
  </sheetPr>
  <dimension ref="A1:G40"/>
  <sheetViews>
    <sheetView workbookViewId="0">
      <selection activeCell="F10" sqref="F10"/>
    </sheetView>
  </sheetViews>
  <sheetFormatPr baseColWidth="10" defaultRowHeight="13.2" x14ac:dyDescent="0.25"/>
  <cols>
    <col min="2" max="2" width="12" customWidth="1"/>
    <col min="3" max="3" width="17.44140625" customWidth="1"/>
  </cols>
  <sheetData>
    <row r="1" spans="1:7" ht="19.8" x14ac:dyDescent="0.3">
      <c r="C1" s="2" t="s">
        <v>0</v>
      </c>
    </row>
    <row r="2" spans="1:7" ht="19.8" x14ac:dyDescent="0.3">
      <c r="C2" s="2" t="s">
        <v>94</v>
      </c>
      <c r="E2" s="1"/>
    </row>
    <row r="3" spans="1:7" x14ac:dyDescent="0.25">
      <c r="A3" s="4"/>
      <c r="B3" s="4"/>
      <c r="C3" s="3" t="s">
        <v>87</v>
      </c>
      <c r="D3" s="4"/>
      <c r="E3" s="3" t="s">
        <v>89</v>
      </c>
      <c r="F3" s="3"/>
      <c r="G3" s="4"/>
    </row>
    <row r="4" spans="1:7" x14ac:dyDescent="0.25">
      <c r="A4" s="4"/>
      <c r="B4" s="4"/>
      <c r="C4" s="3" t="s">
        <v>88</v>
      </c>
      <c r="D4" s="4"/>
      <c r="E4" s="3" t="s">
        <v>90</v>
      </c>
      <c r="F4" s="3"/>
      <c r="G4" s="4"/>
    </row>
    <row r="5" spans="1:7" x14ac:dyDescent="0.25">
      <c r="A5" s="4"/>
      <c r="B5" s="4"/>
      <c r="C5" s="3" t="s">
        <v>91</v>
      </c>
      <c r="D5" s="4"/>
      <c r="E5" s="3"/>
      <c r="F5" s="3"/>
      <c r="G5" s="4"/>
    </row>
    <row r="6" spans="1:7" x14ac:dyDescent="0.25">
      <c r="A6" s="4"/>
      <c r="B6" s="4"/>
      <c r="C6" s="3" t="s">
        <v>92</v>
      </c>
      <c r="D6" s="4"/>
      <c r="E6" s="3" t="s">
        <v>1</v>
      </c>
      <c r="F6" s="3"/>
      <c r="G6" s="4"/>
    </row>
    <row r="7" spans="1:7" x14ac:dyDescent="0.25">
      <c r="D7" s="3"/>
      <c r="E7" s="4"/>
      <c r="F7" s="4"/>
      <c r="G7" s="3"/>
    </row>
    <row r="8" spans="1:7" x14ac:dyDescent="0.25">
      <c r="D8" s="3"/>
      <c r="E8" s="4"/>
      <c r="F8" s="4"/>
      <c r="G8" s="3"/>
    </row>
    <row r="9" spans="1:7" x14ac:dyDescent="0.25">
      <c r="A9" s="11"/>
    </row>
    <row r="10" spans="1:7" ht="19.2" x14ac:dyDescent="0.35">
      <c r="A10" s="12" t="s">
        <v>126</v>
      </c>
      <c r="B10" s="12"/>
      <c r="D10" s="12"/>
      <c r="F10" s="14">
        <f ca="1">YEAR(TODAY())</f>
        <v>2024</v>
      </c>
    </row>
    <row r="11" spans="1:7" ht="19.2" x14ac:dyDescent="0.35">
      <c r="A11" s="12"/>
      <c r="B11" s="12"/>
      <c r="D11" s="12"/>
      <c r="F11" s="14"/>
    </row>
    <row r="13" spans="1:7" x14ac:dyDescent="0.25">
      <c r="A13" s="7" t="s">
        <v>35</v>
      </c>
    </row>
    <row r="14" spans="1:7" x14ac:dyDescent="0.25">
      <c r="A14" s="11" t="s">
        <v>127</v>
      </c>
      <c r="C14" s="218" t="s">
        <v>187</v>
      </c>
      <c r="D14" s="17">
        <f ca="1">YEAR(TODAY())</f>
        <v>2024</v>
      </c>
    </row>
    <row r="15" spans="1:7" x14ac:dyDescent="0.25">
      <c r="C15" s="13"/>
    </row>
    <row r="16" spans="1:7" x14ac:dyDescent="0.25">
      <c r="C16" s="13"/>
    </row>
    <row r="17" spans="1:4" x14ac:dyDescent="0.25">
      <c r="C17" s="13"/>
      <c r="D17" s="11"/>
    </row>
    <row r="19" spans="1:4" x14ac:dyDescent="0.25">
      <c r="A19" s="7" t="s">
        <v>33</v>
      </c>
    </row>
    <row r="20" spans="1:4" x14ac:dyDescent="0.25">
      <c r="A20" s="15" t="s">
        <v>37</v>
      </c>
    </row>
    <row r="21" spans="1:4" x14ac:dyDescent="0.25">
      <c r="B21" s="15" t="s">
        <v>38</v>
      </c>
      <c r="C21" t="s">
        <v>39</v>
      </c>
    </row>
    <row r="22" spans="1:4" x14ac:dyDescent="0.25">
      <c r="B22" s="15" t="s">
        <v>40</v>
      </c>
      <c r="C22" t="s">
        <v>41</v>
      </c>
    </row>
    <row r="23" spans="1:4" x14ac:dyDescent="0.25">
      <c r="C23" s="11" t="s">
        <v>152</v>
      </c>
    </row>
    <row r="24" spans="1:4" x14ac:dyDescent="0.25">
      <c r="B24" s="15" t="s">
        <v>42</v>
      </c>
      <c r="C24" t="s">
        <v>43</v>
      </c>
    </row>
    <row r="25" spans="1:4" x14ac:dyDescent="0.25">
      <c r="B25" s="15" t="s">
        <v>45</v>
      </c>
      <c r="C25" t="s">
        <v>44</v>
      </c>
    </row>
    <row r="26" spans="1:4" x14ac:dyDescent="0.25">
      <c r="B26" s="15" t="s">
        <v>129</v>
      </c>
      <c r="C26" t="s">
        <v>139</v>
      </c>
    </row>
    <row r="28" spans="1:4" x14ac:dyDescent="0.25">
      <c r="A28" s="20" t="s">
        <v>150</v>
      </c>
    </row>
    <row r="30" spans="1:4" x14ac:dyDescent="0.25">
      <c r="A30" s="15" t="s">
        <v>34</v>
      </c>
    </row>
    <row r="31" spans="1:4" x14ac:dyDescent="0.25">
      <c r="A31" s="15" t="s">
        <v>46</v>
      </c>
    </row>
    <row r="32" spans="1:4" x14ac:dyDescent="0.25">
      <c r="A32" s="15"/>
    </row>
    <row r="33" spans="1:3" x14ac:dyDescent="0.25">
      <c r="A33" s="15" t="s">
        <v>130</v>
      </c>
    </row>
    <row r="35" spans="1:3" x14ac:dyDescent="0.25">
      <c r="A35" s="15" t="s">
        <v>131</v>
      </c>
    </row>
    <row r="36" spans="1:3" x14ac:dyDescent="0.25">
      <c r="A36" s="15"/>
    </row>
    <row r="37" spans="1:3" x14ac:dyDescent="0.25">
      <c r="A37" s="20" t="s">
        <v>153</v>
      </c>
    </row>
    <row r="38" spans="1:3" x14ac:dyDescent="0.25">
      <c r="A38" s="20" t="s">
        <v>154</v>
      </c>
    </row>
    <row r="39" spans="1:3" x14ac:dyDescent="0.25">
      <c r="A39" s="15"/>
    </row>
    <row r="40" spans="1:3" x14ac:dyDescent="0.25">
      <c r="A40" s="15" t="s">
        <v>36</v>
      </c>
      <c r="C40" s="16" t="s">
        <v>128</v>
      </c>
    </row>
  </sheetData>
  <sheetProtection password="CA2D" sheet="1"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tabColor theme="9"/>
  </sheetPr>
  <dimension ref="A1:AN65"/>
  <sheetViews>
    <sheetView zoomScaleNormal="100" workbookViewId="0">
      <selection activeCell="I18" sqref="I18"/>
    </sheetView>
  </sheetViews>
  <sheetFormatPr baseColWidth="10" defaultColWidth="11.44140625" defaultRowHeight="13.2" x14ac:dyDescent="0.25"/>
  <cols>
    <col min="1" max="1" width="3.88671875" style="26" customWidth="1"/>
    <col min="2" max="2" width="23.88671875" style="26" customWidth="1"/>
    <col min="3" max="3" width="8.88671875" style="26" customWidth="1"/>
    <col min="4" max="4" width="6.88671875" style="26" customWidth="1"/>
    <col min="5" max="6" width="20.88671875" style="26" customWidth="1"/>
    <col min="7" max="7" width="15.5546875" style="26" customWidth="1"/>
    <col min="8" max="8" width="17.44140625" style="26" customWidth="1"/>
    <col min="9" max="16" width="9.44140625" style="26" customWidth="1"/>
    <col min="17" max="18" width="11.44140625" style="26"/>
    <col min="19" max="19" width="11.44140625" style="28"/>
    <col min="20" max="23" width="11.44140625" style="28" customWidth="1"/>
    <col min="24" max="27" width="11.44140625" style="28"/>
    <col min="28" max="16384" width="11.44140625" style="26"/>
  </cols>
  <sheetData>
    <row r="1" spans="1:40" ht="19.8" x14ac:dyDescent="0.3">
      <c r="E1" s="27" t="s">
        <v>0</v>
      </c>
    </row>
    <row r="2" spans="1:40" ht="19.8" x14ac:dyDescent="0.3">
      <c r="C2" s="29"/>
      <c r="E2" s="27" t="s">
        <v>94</v>
      </c>
      <c r="F2" s="30"/>
      <c r="H2" s="31"/>
    </row>
    <row r="3" spans="1:40" s="32" customFormat="1" ht="6.6" x14ac:dyDescent="0.15">
      <c r="C3" s="33"/>
      <c r="E3" s="34"/>
      <c r="G3" s="35"/>
      <c r="S3" s="36"/>
      <c r="T3" s="36"/>
      <c r="U3" s="36"/>
      <c r="V3" s="36"/>
      <c r="W3" s="36"/>
      <c r="X3" s="36"/>
      <c r="Y3" s="36"/>
      <c r="Z3" s="36"/>
      <c r="AA3" s="36"/>
    </row>
    <row r="4" spans="1:40" s="37" customFormat="1" ht="10.199999999999999" x14ac:dyDescent="0.2">
      <c r="C4" s="38"/>
      <c r="E4" s="39" t="s">
        <v>87</v>
      </c>
      <c r="G4" s="39" t="s">
        <v>89</v>
      </c>
      <c r="S4" s="40"/>
      <c r="T4" s="40"/>
      <c r="U4" s="40"/>
      <c r="V4" s="40"/>
      <c r="W4" s="40"/>
      <c r="X4" s="40"/>
      <c r="Y4" s="40"/>
      <c r="Z4" s="40"/>
      <c r="AA4" s="40"/>
    </row>
    <row r="5" spans="1:40" s="37" customFormat="1" ht="10.199999999999999" x14ac:dyDescent="0.2">
      <c r="C5" s="38"/>
      <c r="E5" s="39" t="s">
        <v>88</v>
      </c>
      <c r="G5" s="39" t="s">
        <v>90</v>
      </c>
      <c r="S5" s="40"/>
      <c r="T5" s="40"/>
      <c r="U5" s="40"/>
      <c r="V5" s="40"/>
      <c r="W5" s="40"/>
      <c r="X5" s="40"/>
      <c r="Y5" s="40"/>
      <c r="Z5" s="40"/>
      <c r="AA5" s="40"/>
    </row>
    <row r="6" spans="1:40" s="37" customFormat="1" ht="10.199999999999999" x14ac:dyDescent="0.2">
      <c r="E6" s="39" t="s">
        <v>91</v>
      </c>
      <c r="G6" s="39"/>
      <c r="S6" s="40"/>
      <c r="T6" s="40"/>
      <c r="U6" s="40"/>
      <c r="V6" s="40"/>
      <c r="W6" s="40"/>
      <c r="X6" s="40"/>
      <c r="Y6" s="40"/>
      <c r="Z6" s="40"/>
      <c r="AA6" s="40"/>
    </row>
    <row r="7" spans="1:40" s="37" customFormat="1" ht="10.199999999999999" x14ac:dyDescent="0.2">
      <c r="E7" s="39" t="s">
        <v>92</v>
      </c>
      <c r="G7" s="39" t="s">
        <v>1</v>
      </c>
      <c r="S7" s="40"/>
      <c r="T7" s="40"/>
      <c r="U7" s="40"/>
      <c r="V7" s="40"/>
      <c r="W7" s="40"/>
      <c r="X7" s="40"/>
      <c r="Y7" s="40"/>
      <c r="Z7" s="40"/>
      <c r="AA7" s="40"/>
    </row>
    <row r="8" spans="1:40" s="43" customFormat="1" x14ac:dyDescent="0.25">
      <c r="A8" s="41"/>
      <c r="B8" s="41"/>
      <c r="C8" s="41"/>
      <c r="D8" s="42"/>
      <c r="G8" s="42"/>
      <c r="S8" s="28"/>
      <c r="T8" s="28"/>
      <c r="U8" s="28"/>
      <c r="V8" s="28"/>
      <c r="W8" s="28"/>
      <c r="X8" s="28"/>
      <c r="Y8" s="28"/>
      <c r="Z8" s="28"/>
      <c r="AA8" s="28"/>
    </row>
    <row r="9" spans="1:40" s="45" customFormat="1" ht="24.6" x14ac:dyDescent="0.4">
      <c r="A9" s="44"/>
      <c r="B9" s="44"/>
      <c r="C9" s="228">
        <f ca="1">YEAR(TODAY())</f>
        <v>2024</v>
      </c>
      <c r="D9" s="228"/>
      <c r="F9" s="46" t="s">
        <v>48</v>
      </c>
      <c r="G9" s="47" t="s">
        <v>158</v>
      </c>
      <c r="K9" s="48"/>
      <c r="L9" s="48"/>
      <c r="M9" s="48"/>
      <c r="N9" s="48"/>
      <c r="O9" s="48"/>
      <c r="P9" s="48"/>
      <c r="Q9" s="48"/>
      <c r="R9" s="48"/>
      <c r="S9" s="49"/>
      <c r="T9" s="49"/>
      <c r="U9" s="49"/>
      <c r="V9" s="49"/>
      <c r="W9" s="49"/>
      <c r="X9" s="49"/>
      <c r="Y9" s="49"/>
      <c r="Z9" s="49"/>
      <c r="AA9" s="49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</row>
    <row r="10" spans="1:40" s="43" customFormat="1" x14ac:dyDescent="0.25">
      <c r="D10" s="42"/>
      <c r="G10" s="42"/>
      <c r="S10" s="28"/>
      <c r="T10" s="28"/>
      <c r="U10" s="28"/>
      <c r="V10" s="28"/>
      <c r="W10" s="28"/>
      <c r="X10" s="28"/>
      <c r="Y10" s="28"/>
      <c r="Z10" s="28"/>
      <c r="AA10" s="28"/>
    </row>
    <row r="11" spans="1:40" s="43" customFormat="1" ht="15.6" x14ac:dyDescent="0.3">
      <c r="A11" s="50" t="s">
        <v>27</v>
      </c>
      <c r="E11" s="50" t="s">
        <v>49</v>
      </c>
      <c r="S11" s="28"/>
      <c r="T11" s="28"/>
      <c r="U11" s="28"/>
      <c r="V11" s="28"/>
      <c r="W11" s="28"/>
      <c r="X11" s="28"/>
      <c r="Y11" s="28"/>
      <c r="Z11" s="28"/>
      <c r="AA11" s="28"/>
    </row>
    <row r="12" spans="1:40" s="43" customFormat="1" x14ac:dyDescent="0.25">
      <c r="A12" s="51" t="s">
        <v>54</v>
      </c>
      <c r="C12" s="52">
        <v>30</v>
      </c>
      <c r="E12" s="41" t="s">
        <v>55</v>
      </c>
      <c r="F12" s="53" t="s">
        <v>112</v>
      </c>
      <c r="G12" s="52"/>
      <c r="H12" s="52"/>
      <c r="S12" s="28"/>
      <c r="T12" s="28"/>
      <c r="U12" s="28"/>
      <c r="V12" s="28"/>
      <c r="W12" s="28"/>
      <c r="X12" s="28"/>
      <c r="Y12" s="28"/>
      <c r="Z12" s="28"/>
      <c r="AA12" s="28"/>
    </row>
    <row r="13" spans="1:40" s="43" customFormat="1" ht="14.25" customHeight="1" x14ac:dyDescent="0.25">
      <c r="A13" s="51" t="s">
        <v>56</v>
      </c>
      <c r="C13" s="54">
        <f>Q53</f>
        <v>16</v>
      </c>
      <c r="E13" s="51" t="s">
        <v>103</v>
      </c>
      <c r="F13" s="55" t="s">
        <v>113</v>
      </c>
      <c r="G13" s="52"/>
      <c r="H13" s="52"/>
      <c r="L13" s="56"/>
      <c r="M13" s="57"/>
      <c r="S13" s="28"/>
      <c r="T13" s="28"/>
      <c r="U13" s="28"/>
      <c r="V13" s="28"/>
      <c r="W13" s="28"/>
      <c r="X13" s="28"/>
      <c r="Y13" s="28"/>
      <c r="Z13" s="28"/>
      <c r="AA13" s="28"/>
    </row>
    <row r="14" spans="1:40" s="43" customFormat="1" ht="14.25" customHeight="1" x14ac:dyDescent="0.25">
      <c r="A14" s="51" t="s">
        <v>57</v>
      </c>
      <c r="C14" s="54">
        <f>C12-C13-C15-C16</f>
        <v>0</v>
      </c>
      <c r="E14" s="43" t="s">
        <v>5</v>
      </c>
      <c r="F14" s="53" t="s">
        <v>22</v>
      </c>
      <c r="G14" s="52"/>
      <c r="H14" s="52"/>
      <c r="L14" s="56"/>
      <c r="M14" s="57"/>
      <c r="S14" s="28"/>
      <c r="T14" s="28"/>
      <c r="U14" s="28"/>
      <c r="V14" s="28"/>
      <c r="W14" s="28"/>
      <c r="X14" s="28"/>
      <c r="Y14" s="28"/>
      <c r="Z14" s="28"/>
      <c r="AA14" s="28"/>
    </row>
    <row r="15" spans="1:40" s="43" customFormat="1" ht="14.25" customHeight="1" x14ac:dyDescent="0.25">
      <c r="A15" s="51" t="s">
        <v>58</v>
      </c>
      <c r="C15" s="52">
        <v>1</v>
      </c>
      <c r="E15" s="43" t="s">
        <v>2</v>
      </c>
      <c r="F15" s="55" t="s">
        <v>111</v>
      </c>
      <c r="G15" s="52"/>
      <c r="H15" s="52"/>
      <c r="L15" s="56"/>
      <c r="M15" s="57"/>
      <c r="S15" s="28"/>
      <c r="T15" s="28"/>
      <c r="U15" s="28"/>
      <c r="V15" s="28"/>
      <c r="W15" s="28"/>
      <c r="X15" s="28"/>
      <c r="Y15" s="28"/>
      <c r="Z15" s="28"/>
      <c r="AA15" s="28"/>
    </row>
    <row r="16" spans="1:40" s="43" customFormat="1" ht="14.25" customHeight="1" x14ac:dyDescent="0.25">
      <c r="A16" s="51" t="s">
        <v>115</v>
      </c>
      <c r="C16" s="52">
        <v>13</v>
      </c>
      <c r="E16" s="43" t="s">
        <v>3</v>
      </c>
      <c r="F16" s="55" t="s">
        <v>90</v>
      </c>
      <c r="G16" s="52"/>
      <c r="H16" s="52"/>
      <c r="L16" s="56"/>
      <c r="M16" s="57"/>
      <c r="S16" s="28"/>
      <c r="T16" s="28"/>
      <c r="U16" s="28"/>
      <c r="V16" s="28"/>
      <c r="W16" s="28"/>
      <c r="X16" s="28"/>
      <c r="Y16" s="28"/>
      <c r="Z16" s="28"/>
      <c r="AA16" s="28"/>
    </row>
    <row r="17" spans="1:28" s="43" customFormat="1" x14ac:dyDescent="0.25">
      <c r="E17" s="26" t="s">
        <v>9</v>
      </c>
      <c r="F17" s="58" t="s">
        <v>114</v>
      </c>
      <c r="G17" s="52"/>
      <c r="H17" s="52"/>
      <c r="L17" s="56"/>
      <c r="M17" s="57"/>
      <c r="S17" s="28"/>
      <c r="T17" s="28"/>
      <c r="U17" s="28"/>
      <c r="V17" s="28"/>
      <c r="W17" s="28"/>
      <c r="X17" s="28"/>
      <c r="Y17" s="28"/>
      <c r="Z17" s="28"/>
      <c r="AA17" s="28"/>
    </row>
    <row r="18" spans="1:28" s="43" customFormat="1" x14ac:dyDescent="0.25">
      <c r="S18" s="28"/>
      <c r="T18" s="28"/>
      <c r="U18" s="28"/>
      <c r="V18" s="28"/>
      <c r="W18" s="28"/>
      <c r="X18" s="28"/>
      <c r="Y18" s="28"/>
      <c r="Z18" s="28"/>
      <c r="AA18" s="28"/>
    </row>
    <row r="19" spans="1:28" s="43" customFormat="1" ht="16.2" thickBot="1" x14ac:dyDescent="0.35">
      <c r="A19" s="50" t="s">
        <v>59</v>
      </c>
      <c r="E19" s="50" t="s">
        <v>60</v>
      </c>
      <c r="S19" s="28"/>
      <c r="T19" s="28"/>
      <c r="U19" s="28"/>
      <c r="V19" s="28"/>
      <c r="W19" s="28"/>
      <c r="X19" s="28"/>
      <c r="Y19" s="28"/>
      <c r="Z19" s="28"/>
      <c r="AA19" s="28"/>
    </row>
    <row r="20" spans="1:28" s="43" customFormat="1" x14ac:dyDescent="0.25">
      <c r="A20" s="59">
        <f>O53</f>
        <v>2</v>
      </c>
      <c r="B20" s="60" t="s">
        <v>61</v>
      </c>
      <c r="C20" s="61">
        <f>A20*10</f>
        <v>20</v>
      </c>
      <c r="E20" s="62"/>
      <c r="F20" s="63" t="s">
        <v>69</v>
      </c>
      <c r="G20" s="63" t="s">
        <v>70</v>
      </c>
      <c r="H20" s="64" t="s">
        <v>71</v>
      </c>
      <c r="I20" s="51"/>
      <c r="S20" s="28"/>
      <c r="T20" s="28"/>
      <c r="U20" s="28"/>
      <c r="V20" s="28"/>
      <c r="W20" s="28"/>
      <c r="X20" s="28"/>
      <c r="Y20" s="28"/>
      <c r="Z20" s="28"/>
      <c r="AA20" s="28"/>
    </row>
    <row r="21" spans="1:28" s="43" customFormat="1" x14ac:dyDescent="0.25">
      <c r="A21" s="65">
        <f>P53</f>
        <v>14</v>
      </c>
      <c r="B21" s="66" t="s">
        <v>63</v>
      </c>
      <c r="C21" s="67">
        <f>A21*4</f>
        <v>56</v>
      </c>
      <c r="E21" s="68" t="s">
        <v>67</v>
      </c>
      <c r="F21" s="69">
        <v>1</v>
      </c>
      <c r="G21" s="70">
        <f>SUMIF(Resultate!$Q$15:$Q$39,6)/6</f>
        <v>0</v>
      </c>
      <c r="H21" s="71" t="s">
        <v>72</v>
      </c>
      <c r="I21" s="51"/>
      <c r="S21" s="28"/>
      <c r="T21" s="28"/>
      <c r="U21" s="28"/>
      <c r="V21" s="28"/>
      <c r="W21" s="28"/>
      <c r="X21" s="28"/>
      <c r="Y21" s="28"/>
      <c r="Z21" s="28"/>
      <c r="AA21" s="28"/>
    </row>
    <row r="22" spans="1:28" s="43" customFormat="1" ht="13.8" thickBot="1" x14ac:dyDescent="0.3">
      <c r="A22" s="72">
        <f>C14</f>
        <v>0</v>
      </c>
      <c r="B22" s="66" t="s">
        <v>62</v>
      </c>
      <c r="C22" s="67">
        <f>A22*4</f>
        <v>0</v>
      </c>
      <c r="E22" s="73" t="s">
        <v>68</v>
      </c>
      <c r="F22" s="74">
        <v>0</v>
      </c>
      <c r="G22" s="74">
        <v>0</v>
      </c>
      <c r="H22" s="75">
        <v>1</v>
      </c>
      <c r="S22" s="28"/>
      <c r="T22" s="28"/>
      <c r="U22" s="28"/>
      <c r="V22" s="28"/>
      <c r="W22" s="28"/>
      <c r="X22" s="28"/>
      <c r="Y22" s="28"/>
      <c r="Z22" s="28"/>
      <c r="AA22" s="28"/>
    </row>
    <row r="23" spans="1:28" s="43" customFormat="1" ht="13.8" thickBot="1" x14ac:dyDescent="0.3">
      <c r="A23" s="73" t="s">
        <v>93</v>
      </c>
      <c r="B23" s="76" t="s">
        <v>64</v>
      </c>
      <c r="C23" s="77">
        <f>SUM(C20:C22)</f>
        <v>76</v>
      </c>
      <c r="S23" s="28"/>
      <c r="T23" s="28"/>
      <c r="U23" s="28"/>
      <c r="V23" s="28"/>
      <c r="W23" s="28"/>
      <c r="X23" s="28"/>
      <c r="Y23" s="28"/>
      <c r="Z23" s="28"/>
      <c r="AA23" s="28"/>
    </row>
    <row r="24" spans="1:28" s="43" customFormat="1" x14ac:dyDescent="0.25">
      <c r="A24" s="78" t="s">
        <v>188</v>
      </c>
      <c r="B24" s="224"/>
      <c r="C24" s="41"/>
      <c r="D24" s="41"/>
      <c r="E24" s="79"/>
      <c r="F24" s="41"/>
      <c r="S24" s="28"/>
      <c r="T24" s="28"/>
      <c r="U24" s="28"/>
      <c r="V24" s="28"/>
      <c r="W24" s="28"/>
      <c r="X24" s="28"/>
      <c r="Y24" s="28"/>
      <c r="Z24" s="28"/>
      <c r="AA24" s="28"/>
    </row>
    <row r="25" spans="1:28" s="43" customFormat="1" x14ac:dyDescent="0.25">
      <c r="A25" s="80"/>
      <c r="S25" s="28"/>
      <c r="T25" s="28"/>
      <c r="U25" s="28"/>
      <c r="V25" s="28"/>
      <c r="W25" s="28"/>
      <c r="X25" s="28"/>
      <c r="Y25" s="28"/>
      <c r="Z25" s="28"/>
      <c r="AA25" s="28"/>
    </row>
    <row r="26" spans="1:28" ht="16.2" thickBot="1" x14ac:dyDescent="0.35">
      <c r="A26" s="50" t="s">
        <v>4</v>
      </c>
    </row>
    <row r="27" spans="1:28" x14ac:dyDescent="0.25">
      <c r="A27" s="81"/>
      <c r="B27" s="82" t="s">
        <v>5</v>
      </c>
      <c r="C27" s="83" t="s">
        <v>6</v>
      </c>
      <c r="D27" s="83" t="s">
        <v>7</v>
      </c>
      <c r="E27" s="82" t="s">
        <v>2</v>
      </c>
      <c r="F27" s="82" t="s">
        <v>3</v>
      </c>
      <c r="G27" s="83" t="s">
        <v>8</v>
      </c>
      <c r="H27" s="229" t="s">
        <v>73</v>
      </c>
      <c r="I27" s="230"/>
      <c r="J27" s="84" t="s">
        <v>74</v>
      </c>
      <c r="K27" s="84" t="s">
        <v>75</v>
      </c>
      <c r="L27" s="84" t="s">
        <v>76</v>
      </c>
      <c r="M27" s="84" t="s">
        <v>77</v>
      </c>
      <c r="N27" s="84" t="s">
        <v>78</v>
      </c>
      <c r="O27" s="84" t="s">
        <v>79</v>
      </c>
      <c r="P27" s="84" t="s">
        <v>80</v>
      </c>
      <c r="Q27" s="85" t="s">
        <v>32</v>
      </c>
      <c r="R27" s="86"/>
      <c r="S27" s="87"/>
      <c r="T27" s="87"/>
      <c r="V27" s="87" t="s">
        <v>25</v>
      </c>
      <c r="W27" s="87" t="s">
        <v>26</v>
      </c>
      <c r="AB27" s="28"/>
    </row>
    <row r="28" spans="1:28" ht="18.75" customHeight="1" x14ac:dyDescent="0.25">
      <c r="A28" s="88">
        <v>1</v>
      </c>
      <c r="B28" s="89" t="s">
        <v>22</v>
      </c>
      <c r="C28" s="90">
        <v>79</v>
      </c>
      <c r="D28" s="91" t="s">
        <v>171</v>
      </c>
      <c r="E28" s="89" t="s">
        <v>111</v>
      </c>
      <c r="F28" s="89" t="s">
        <v>90</v>
      </c>
      <c r="G28" s="90"/>
      <c r="H28" s="92"/>
      <c r="I28" s="93" t="s">
        <v>84</v>
      </c>
      <c r="J28" s="94">
        <v>100</v>
      </c>
      <c r="K28" s="94">
        <v>99</v>
      </c>
      <c r="L28" s="94">
        <v>98</v>
      </c>
      <c r="M28" s="94">
        <v>97</v>
      </c>
      <c r="N28" s="94">
        <v>96</v>
      </c>
      <c r="O28" s="139">
        <v>1</v>
      </c>
      <c r="P28" s="94">
        <v>10</v>
      </c>
      <c r="Q28" s="95">
        <v>11</v>
      </c>
      <c r="S28" s="28">
        <v>2</v>
      </c>
      <c r="T28" s="28">
        <v>2</v>
      </c>
      <c r="V28" s="96">
        <f t="shared" ref="V28:V52" ca="1" si="0">IF(C28&gt;0,IF($C$9-C28-1900&gt;100,$C$9-C28-2000,$C$9-C28-1900),"")</f>
        <v>45</v>
      </c>
      <c r="W28" s="28" t="str">
        <f t="shared" ref="W28:W36" ca="1" si="1">IF(C28&gt;0,IF(V28&gt;=70,"SV",IF(V28&gt;=60,"V",IF(V28&lt;=16,"JJ",IF(V28&lt;=20,"J","E/S")))),"")</f>
        <v>E/S</v>
      </c>
      <c r="AB28" s="28"/>
    </row>
    <row r="29" spans="1:28" ht="18.75" customHeight="1" x14ac:dyDescent="0.25">
      <c r="A29" s="88">
        <v>2</v>
      </c>
      <c r="B29" s="89" t="s">
        <v>109</v>
      </c>
      <c r="C29" s="90">
        <v>54</v>
      </c>
      <c r="D29" s="91" t="s">
        <v>172</v>
      </c>
      <c r="E29" s="89" t="s">
        <v>110</v>
      </c>
      <c r="F29" s="89" t="s">
        <v>24</v>
      </c>
      <c r="G29" s="90"/>
      <c r="H29" s="92"/>
      <c r="I29" s="93" t="s">
        <v>86</v>
      </c>
      <c r="J29" s="97">
        <v>92</v>
      </c>
      <c r="K29" s="97">
        <v>90</v>
      </c>
      <c r="L29" s="97">
        <v>80</v>
      </c>
      <c r="M29" s="97">
        <v>79</v>
      </c>
      <c r="N29" s="97"/>
      <c r="O29" s="139">
        <v>1</v>
      </c>
      <c r="P29" s="97">
        <v>4</v>
      </c>
      <c r="Q29" s="95">
        <v>5</v>
      </c>
      <c r="S29" s="28">
        <v>2</v>
      </c>
      <c r="T29" s="28">
        <v>3</v>
      </c>
      <c r="V29" s="96">
        <f t="shared" ca="1" si="0"/>
        <v>70</v>
      </c>
      <c r="W29" s="28" t="str">
        <f t="shared" ca="1" si="1"/>
        <v>SV</v>
      </c>
      <c r="AB29" s="28"/>
    </row>
    <row r="30" spans="1:28" ht="18.75" customHeight="1" x14ac:dyDescent="0.25">
      <c r="A30" s="88">
        <v>3</v>
      </c>
      <c r="B30" s="89"/>
      <c r="C30" s="90"/>
      <c r="D30" s="91"/>
      <c r="E30" s="89"/>
      <c r="F30" s="89"/>
      <c r="G30" s="90"/>
      <c r="H30" s="92"/>
      <c r="I30" s="93"/>
      <c r="J30" s="97"/>
      <c r="K30" s="97"/>
      <c r="L30" s="97"/>
      <c r="M30" s="97"/>
      <c r="N30" s="97"/>
      <c r="O30" s="139">
        <v>0</v>
      </c>
      <c r="P30" s="97"/>
      <c r="Q30" s="95">
        <v>0</v>
      </c>
      <c r="V30" s="96" t="str">
        <f t="shared" si="0"/>
        <v/>
      </c>
      <c r="W30" s="28" t="str">
        <f t="shared" si="1"/>
        <v/>
      </c>
      <c r="AB30" s="28"/>
    </row>
    <row r="31" spans="1:28" ht="18.75" customHeight="1" x14ac:dyDescent="0.25">
      <c r="A31" s="88">
        <v>4</v>
      </c>
      <c r="B31" s="89"/>
      <c r="C31" s="90"/>
      <c r="D31" s="91"/>
      <c r="E31" s="89"/>
      <c r="F31" s="89"/>
      <c r="G31" s="90"/>
      <c r="H31" s="92"/>
      <c r="I31" s="93"/>
      <c r="J31" s="97"/>
      <c r="K31" s="97"/>
      <c r="L31" s="97"/>
      <c r="M31" s="97"/>
      <c r="N31" s="97"/>
      <c r="O31" s="139">
        <v>0</v>
      </c>
      <c r="P31" s="97"/>
      <c r="Q31" s="95">
        <v>0</v>
      </c>
      <c r="V31" s="96" t="str">
        <f t="shared" si="0"/>
        <v/>
      </c>
      <c r="W31" s="28" t="str">
        <f t="shared" si="1"/>
        <v/>
      </c>
      <c r="AB31" s="28"/>
    </row>
    <row r="32" spans="1:28" ht="18.75" customHeight="1" x14ac:dyDescent="0.25">
      <c r="A32" s="88">
        <v>5</v>
      </c>
      <c r="B32" s="89"/>
      <c r="C32" s="90"/>
      <c r="D32" s="91"/>
      <c r="E32" s="89"/>
      <c r="F32" s="89"/>
      <c r="G32" s="90"/>
      <c r="H32" s="92"/>
      <c r="I32" s="93"/>
      <c r="J32" s="97"/>
      <c r="K32" s="97"/>
      <c r="L32" s="97"/>
      <c r="M32" s="97"/>
      <c r="N32" s="97"/>
      <c r="O32" s="139">
        <v>0</v>
      </c>
      <c r="P32" s="97"/>
      <c r="Q32" s="95">
        <v>0</v>
      </c>
      <c r="V32" s="96" t="str">
        <f t="shared" si="0"/>
        <v/>
      </c>
      <c r="W32" s="28" t="str">
        <f t="shared" si="1"/>
        <v/>
      </c>
      <c r="AB32" s="28"/>
    </row>
    <row r="33" spans="1:28" ht="18.75" customHeight="1" x14ac:dyDescent="0.25">
      <c r="A33" s="88">
        <v>6</v>
      </c>
      <c r="B33" s="89"/>
      <c r="C33" s="90"/>
      <c r="D33" s="91" t="s">
        <v>177</v>
      </c>
      <c r="E33" s="89"/>
      <c r="F33" s="89"/>
      <c r="G33" s="90"/>
      <c r="H33" s="92"/>
      <c r="I33" s="93"/>
      <c r="J33" s="97"/>
      <c r="K33" s="97"/>
      <c r="L33" s="97"/>
      <c r="M33" s="97"/>
      <c r="N33" s="97"/>
      <c r="O33" s="139">
        <v>0</v>
      </c>
      <c r="P33" s="97"/>
      <c r="Q33" s="95">
        <v>0</v>
      </c>
      <c r="V33" s="96" t="str">
        <f t="shared" si="0"/>
        <v/>
      </c>
      <c r="W33" s="28" t="str">
        <f t="shared" si="1"/>
        <v/>
      </c>
      <c r="AB33" s="28"/>
    </row>
    <row r="34" spans="1:28" ht="18.75" customHeight="1" x14ac:dyDescent="0.25">
      <c r="A34" s="88">
        <v>7</v>
      </c>
      <c r="B34" s="89"/>
      <c r="C34" s="90"/>
      <c r="D34" s="91" t="s">
        <v>177</v>
      </c>
      <c r="E34" s="89"/>
      <c r="F34" s="89"/>
      <c r="G34" s="90"/>
      <c r="H34" s="92"/>
      <c r="I34" s="93"/>
      <c r="J34" s="97"/>
      <c r="K34" s="97"/>
      <c r="L34" s="97"/>
      <c r="M34" s="97"/>
      <c r="N34" s="97"/>
      <c r="O34" s="139">
        <v>0</v>
      </c>
      <c r="P34" s="97"/>
      <c r="Q34" s="95">
        <v>0</v>
      </c>
      <c r="S34" s="26"/>
      <c r="V34" s="96" t="str">
        <f t="shared" si="0"/>
        <v/>
      </c>
      <c r="W34" s="28" t="str">
        <f t="shared" si="1"/>
        <v/>
      </c>
      <c r="AB34" s="28"/>
    </row>
    <row r="35" spans="1:28" ht="18.75" customHeight="1" x14ac:dyDescent="0.25">
      <c r="A35" s="88">
        <v>8</v>
      </c>
      <c r="B35" s="89"/>
      <c r="C35" s="90"/>
      <c r="D35" s="91" t="s">
        <v>177</v>
      </c>
      <c r="E35" s="89"/>
      <c r="F35" s="89"/>
      <c r="G35" s="90"/>
      <c r="H35" s="92"/>
      <c r="I35" s="93"/>
      <c r="J35" s="97"/>
      <c r="K35" s="97"/>
      <c r="L35" s="97"/>
      <c r="M35" s="97"/>
      <c r="N35" s="97"/>
      <c r="O35" s="139">
        <v>0</v>
      </c>
      <c r="P35" s="97"/>
      <c r="Q35" s="95">
        <v>0</v>
      </c>
      <c r="S35" s="26"/>
      <c r="V35" s="96" t="str">
        <f t="shared" si="0"/>
        <v/>
      </c>
      <c r="W35" s="28" t="str">
        <f t="shared" si="1"/>
        <v/>
      </c>
      <c r="AB35" s="28"/>
    </row>
    <row r="36" spans="1:28" ht="18.75" customHeight="1" x14ac:dyDescent="0.25">
      <c r="A36" s="88">
        <v>9</v>
      </c>
      <c r="B36" s="89"/>
      <c r="C36" s="90"/>
      <c r="D36" s="91" t="s">
        <v>177</v>
      </c>
      <c r="E36" s="89"/>
      <c r="F36" s="89"/>
      <c r="G36" s="90"/>
      <c r="H36" s="92"/>
      <c r="I36" s="93"/>
      <c r="J36" s="97"/>
      <c r="K36" s="97"/>
      <c r="L36" s="97"/>
      <c r="M36" s="97"/>
      <c r="N36" s="97"/>
      <c r="O36" s="139">
        <v>0</v>
      </c>
      <c r="P36" s="97"/>
      <c r="Q36" s="95">
        <v>0</v>
      </c>
      <c r="S36" s="26"/>
      <c r="V36" s="96" t="str">
        <f t="shared" si="0"/>
        <v/>
      </c>
      <c r="W36" s="28" t="str">
        <f t="shared" si="1"/>
        <v/>
      </c>
      <c r="AB36" s="28"/>
    </row>
    <row r="37" spans="1:28" ht="18.75" customHeight="1" x14ac:dyDescent="0.25">
      <c r="A37" s="88">
        <v>10</v>
      </c>
      <c r="B37" s="89"/>
      <c r="C37" s="90"/>
      <c r="D37" s="91" t="s">
        <v>177</v>
      </c>
      <c r="E37" s="89"/>
      <c r="F37" s="89"/>
      <c r="G37" s="90"/>
      <c r="H37" s="92"/>
      <c r="I37" s="93"/>
      <c r="J37" s="97"/>
      <c r="K37" s="97"/>
      <c r="L37" s="97"/>
      <c r="M37" s="97"/>
      <c r="N37" s="97"/>
      <c r="O37" s="139">
        <v>0</v>
      </c>
      <c r="P37" s="97"/>
      <c r="Q37" s="95">
        <v>0</v>
      </c>
      <c r="S37" s="26"/>
      <c r="V37" s="96" t="str">
        <f t="shared" si="0"/>
        <v/>
      </c>
      <c r="W37" s="28" t="str">
        <f t="shared" ref="W37:W52" si="2">IF(C37&gt;0,IF(V37&gt;=70,"SV",IF(V37&gt;=60,"V",IF(V37&lt;=20,"J","E/S"))),"")</f>
        <v/>
      </c>
      <c r="AB37" s="28"/>
    </row>
    <row r="38" spans="1:28" ht="18.75" customHeight="1" x14ac:dyDescent="0.25">
      <c r="A38" s="88">
        <v>11</v>
      </c>
      <c r="B38" s="89"/>
      <c r="C38" s="90"/>
      <c r="D38" s="91" t="s">
        <v>177</v>
      </c>
      <c r="E38" s="89"/>
      <c r="F38" s="89"/>
      <c r="G38" s="90"/>
      <c r="H38" s="92"/>
      <c r="I38" s="93"/>
      <c r="J38" s="97"/>
      <c r="K38" s="97"/>
      <c r="L38" s="97"/>
      <c r="M38" s="97"/>
      <c r="N38" s="97"/>
      <c r="O38" s="139">
        <v>0</v>
      </c>
      <c r="P38" s="97"/>
      <c r="Q38" s="95">
        <v>0</v>
      </c>
      <c r="S38" s="26"/>
      <c r="V38" s="96" t="str">
        <f t="shared" si="0"/>
        <v/>
      </c>
      <c r="W38" s="28" t="str">
        <f t="shared" si="2"/>
        <v/>
      </c>
      <c r="AB38" s="28"/>
    </row>
    <row r="39" spans="1:28" ht="18.75" customHeight="1" x14ac:dyDescent="0.25">
      <c r="A39" s="88">
        <v>12</v>
      </c>
      <c r="B39" s="89"/>
      <c r="C39" s="90"/>
      <c r="D39" s="91" t="s">
        <v>177</v>
      </c>
      <c r="E39" s="89"/>
      <c r="F39" s="89"/>
      <c r="G39" s="90"/>
      <c r="H39" s="92"/>
      <c r="I39" s="93"/>
      <c r="J39" s="97"/>
      <c r="K39" s="97"/>
      <c r="L39" s="97"/>
      <c r="M39" s="97"/>
      <c r="N39" s="97"/>
      <c r="O39" s="139">
        <v>0</v>
      </c>
      <c r="P39" s="97"/>
      <c r="Q39" s="95">
        <v>0</v>
      </c>
      <c r="S39" s="26"/>
      <c r="V39" s="96" t="str">
        <f t="shared" si="0"/>
        <v/>
      </c>
      <c r="W39" s="28" t="str">
        <f t="shared" si="2"/>
        <v/>
      </c>
      <c r="AB39" s="28"/>
    </row>
    <row r="40" spans="1:28" ht="18.75" customHeight="1" x14ac:dyDescent="0.25">
      <c r="A40" s="88">
        <v>13</v>
      </c>
      <c r="B40" s="89"/>
      <c r="C40" s="90"/>
      <c r="D40" s="91" t="s">
        <v>177</v>
      </c>
      <c r="E40" s="89"/>
      <c r="F40" s="89"/>
      <c r="G40" s="90"/>
      <c r="H40" s="98"/>
      <c r="I40" s="99"/>
      <c r="J40" s="97"/>
      <c r="K40" s="97"/>
      <c r="L40" s="97"/>
      <c r="M40" s="97"/>
      <c r="N40" s="97"/>
      <c r="O40" s="139">
        <v>0</v>
      </c>
      <c r="P40" s="97"/>
      <c r="Q40" s="95">
        <v>0</v>
      </c>
      <c r="S40" s="26"/>
      <c r="V40" s="96" t="str">
        <f t="shared" si="0"/>
        <v/>
      </c>
      <c r="W40" s="28" t="str">
        <f t="shared" si="2"/>
        <v/>
      </c>
      <c r="AB40" s="28"/>
    </row>
    <row r="41" spans="1:28" ht="18.75" customHeight="1" x14ac:dyDescent="0.25">
      <c r="A41" s="88">
        <v>14</v>
      </c>
      <c r="B41" s="89"/>
      <c r="C41" s="90"/>
      <c r="D41" s="91" t="s">
        <v>177</v>
      </c>
      <c r="E41" s="89"/>
      <c r="F41" s="89"/>
      <c r="G41" s="90"/>
      <c r="H41" s="98"/>
      <c r="I41" s="99"/>
      <c r="J41" s="97"/>
      <c r="K41" s="97"/>
      <c r="L41" s="97"/>
      <c r="M41" s="97"/>
      <c r="N41" s="97"/>
      <c r="O41" s="139">
        <v>0</v>
      </c>
      <c r="P41" s="97"/>
      <c r="Q41" s="95">
        <v>0</v>
      </c>
      <c r="S41" s="26"/>
      <c r="V41" s="96" t="str">
        <f t="shared" si="0"/>
        <v/>
      </c>
      <c r="W41" s="28" t="str">
        <f t="shared" si="2"/>
        <v/>
      </c>
      <c r="AB41" s="28"/>
    </row>
    <row r="42" spans="1:28" ht="18.75" customHeight="1" x14ac:dyDescent="0.25">
      <c r="A42" s="88">
        <v>15</v>
      </c>
      <c r="B42" s="89"/>
      <c r="C42" s="90"/>
      <c r="D42" s="91" t="s">
        <v>177</v>
      </c>
      <c r="E42" s="89"/>
      <c r="F42" s="89"/>
      <c r="G42" s="90"/>
      <c r="H42" s="98"/>
      <c r="I42" s="99"/>
      <c r="J42" s="97"/>
      <c r="K42" s="97"/>
      <c r="L42" s="97"/>
      <c r="M42" s="97"/>
      <c r="N42" s="97"/>
      <c r="O42" s="139">
        <v>0</v>
      </c>
      <c r="P42" s="97"/>
      <c r="Q42" s="95">
        <v>0</v>
      </c>
      <c r="S42" s="26"/>
      <c r="V42" s="96" t="str">
        <f t="shared" si="0"/>
        <v/>
      </c>
      <c r="W42" s="28" t="str">
        <f t="shared" si="2"/>
        <v/>
      </c>
      <c r="AB42" s="28"/>
    </row>
    <row r="43" spans="1:28" ht="18.75" customHeight="1" x14ac:dyDescent="0.25">
      <c r="A43" s="88">
        <v>16</v>
      </c>
      <c r="B43" s="89"/>
      <c r="C43" s="90"/>
      <c r="D43" s="91" t="s">
        <v>177</v>
      </c>
      <c r="E43" s="89"/>
      <c r="F43" s="89"/>
      <c r="G43" s="90"/>
      <c r="H43" s="98"/>
      <c r="I43" s="99"/>
      <c r="J43" s="97"/>
      <c r="K43" s="97"/>
      <c r="L43" s="97"/>
      <c r="M43" s="97"/>
      <c r="N43" s="97"/>
      <c r="O43" s="139">
        <v>0</v>
      </c>
      <c r="P43" s="97"/>
      <c r="Q43" s="95">
        <v>0</v>
      </c>
      <c r="S43" s="26"/>
      <c r="V43" s="96" t="str">
        <f t="shared" si="0"/>
        <v/>
      </c>
      <c r="W43" s="28" t="str">
        <f t="shared" si="2"/>
        <v/>
      </c>
      <c r="AB43" s="28"/>
    </row>
    <row r="44" spans="1:28" ht="18.75" customHeight="1" x14ac:dyDescent="0.25">
      <c r="A44" s="88">
        <v>17</v>
      </c>
      <c r="B44" s="89"/>
      <c r="C44" s="90"/>
      <c r="D44" s="91" t="s">
        <v>177</v>
      </c>
      <c r="E44" s="89"/>
      <c r="F44" s="89"/>
      <c r="G44" s="90"/>
      <c r="H44" s="98"/>
      <c r="I44" s="99"/>
      <c r="J44" s="97"/>
      <c r="K44" s="97"/>
      <c r="L44" s="97"/>
      <c r="M44" s="97"/>
      <c r="N44" s="97"/>
      <c r="O44" s="139">
        <v>0</v>
      </c>
      <c r="P44" s="97"/>
      <c r="Q44" s="95">
        <v>0</v>
      </c>
      <c r="S44" s="26"/>
      <c r="V44" s="96" t="str">
        <f t="shared" si="0"/>
        <v/>
      </c>
      <c r="W44" s="28" t="str">
        <f t="shared" si="2"/>
        <v/>
      </c>
      <c r="AB44" s="28"/>
    </row>
    <row r="45" spans="1:28" ht="18.75" customHeight="1" x14ac:dyDescent="0.25">
      <c r="A45" s="88">
        <v>18</v>
      </c>
      <c r="B45" s="89"/>
      <c r="C45" s="90"/>
      <c r="D45" s="91" t="s">
        <v>177</v>
      </c>
      <c r="E45" s="89"/>
      <c r="F45" s="89"/>
      <c r="G45" s="90"/>
      <c r="H45" s="98"/>
      <c r="I45" s="99"/>
      <c r="J45" s="97"/>
      <c r="K45" s="97"/>
      <c r="L45" s="97"/>
      <c r="M45" s="97"/>
      <c r="N45" s="97"/>
      <c r="O45" s="139">
        <v>0</v>
      </c>
      <c r="P45" s="97"/>
      <c r="Q45" s="95">
        <v>0</v>
      </c>
      <c r="S45" s="26"/>
      <c r="V45" s="96" t="str">
        <f t="shared" si="0"/>
        <v/>
      </c>
      <c r="W45" s="28" t="str">
        <f t="shared" si="2"/>
        <v/>
      </c>
      <c r="AB45" s="28"/>
    </row>
    <row r="46" spans="1:28" ht="18.75" customHeight="1" x14ac:dyDescent="0.25">
      <c r="A46" s="88">
        <v>19</v>
      </c>
      <c r="B46" s="89"/>
      <c r="C46" s="90"/>
      <c r="D46" s="91" t="s">
        <v>177</v>
      </c>
      <c r="E46" s="89"/>
      <c r="F46" s="89"/>
      <c r="G46" s="90"/>
      <c r="H46" s="98"/>
      <c r="I46" s="99"/>
      <c r="J46" s="97"/>
      <c r="K46" s="97"/>
      <c r="L46" s="97"/>
      <c r="M46" s="97"/>
      <c r="N46" s="97"/>
      <c r="O46" s="139">
        <v>0</v>
      </c>
      <c r="P46" s="97"/>
      <c r="Q46" s="95">
        <v>0</v>
      </c>
      <c r="S46" s="26"/>
      <c r="V46" s="96" t="str">
        <f t="shared" si="0"/>
        <v/>
      </c>
      <c r="W46" s="28" t="str">
        <f t="shared" si="2"/>
        <v/>
      </c>
      <c r="AB46" s="28"/>
    </row>
    <row r="47" spans="1:28" ht="18.75" customHeight="1" x14ac:dyDescent="0.25">
      <c r="A47" s="88">
        <v>20</v>
      </c>
      <c r="B47" s="89"/>
      <c r="C47" s="90"/>
      <c r="D47" s="91" t="s">
        <v>177</v>
      </c>
      <c r="E47" s="89"/>
      <c r="F47" s="89"/>
      <c r="G47" s="90"/>
      <c r="H47" s="98"/>
      <c r="I47" s="99"/>
      <c r="J47" s="97"/>
      <c r="K47" s="97"/>
      <c r="L47" s="97"/>
      <c r="M47" s="97"/>
      <c r="N47" s="97"/>
      <c r="O47" s="139">
        <v>0</v>
      </c>
      <c r="P47" s="97"/>
      <c r="Q47" s="95">
        <v>0</v>
      </c>
      <c r="S47" s="26"/>
      <c r="V47" s="96" t="str">
        <f t="shared" si="0"/>
        <v/>
      </c>
      <c r="W47" s="28" t="str">
        <f t="shared" si="2"/>
        <v/>
      </c>
      <c r="AB47" s="28"/>
    </row>
    <row r="48" spans="1:28" ht="18.75" customHeight="1" x14ac:dyDescent="0.25">
      <c r="A48" s="88">
        <v>21</v>
      </c>
      <c r="B48" s="89"/>
      <c r="C48" s="90"/>
      <c r="D48" s="91" t="s">
        <v>177</v>
      </c>
      <c r="E48" s="89"/>
      <c r="F48" s="89"/>
      <c r="G48" s="90"/>
      <c r="H48" s="98"/>
      <c r="I48" s="99"/>
      <c r="J48" s="97"/>
      <c r="K48" s="97"/>
      <c r="L48" s="97"/>
      <c r="M48" s="97"/>
      <c r="N48" s="97"/>
      <c r="O48" s="139">
        <v>0</v>
      </c>
      <c r="P48" s="97"/>
      <c r="Q48" s="95">
        <v>0</v>
      </c>
      <c r="S48" s="26"/>
      <c r="V48" s="96" t="str">
        <f t="shared" si="0"/>
        <v/>
      </c>
      <c r="W48" s="28" t="str">
        <f t="shared" si="2"/>
        <v/>
      </c>
      <c r="AB48" s="28"/>
    </row>
    <row r="49" spans="1:28" ht="18.75" customHeight="1" x14ac:dyDescent="0.25">
      <c r="A49" s="88">
        <v>22</v>
      </c>
      <c r="B49" s="89"/>
      <c r="C49" s="90"/>
      <c r="D49" s="91" t="s">
        <v>177</v>
      </c>
      <c r="E49" s="89"/>
      <c r="F49" s="89"/>
      <c r="G49" s="90"/>
      <c r="H49" s="98"/>
      <c r="I49" s="99"/>
      <c r="J49" s="97"/>
      <c r="K49" s="97"/>
      <c r="L49" s="97"/>
      <c r="M49" s="97"/>
      <c r="N49" s="97"/>
      <c r="O49" s="139">
        <v>0</v>
      </c>
      <c r="P49" s="97"/>
      <c r="Q49" s="95">
        <v>0</v>
      </c>
      <c r="S49" s="26"/>
      <c r="V49" s="96" t="str">
        <f t="shared" si="0"/>
        <v/>
      </c>
      <c r="W49" s="28" t="str">
        <f t="shared" si="2"/>
        <v/>
      </c>
      <c r="AB49" s="28"/>
    </row>
    <row r="50" spans="1:28" ht="18.75" customHeight="1" x14ac:dyDescent="0.25">
      <c r="A50" s="88">
        <v>23</v>
      </c>
      <c r="B50" s="89"/>
      <c r="C50" s="90"/>
      <c r="D50" s="91" t="s">
        <v>177</v>
      </c>
      <c r="E50" s="89"/>
      <c r="F50" s="89"/>
      <c r="G50" s="90"/>
      <c r="H50" s="98"/>
      <c r="I50" s="99"/>
      <c r="J50" s="97"/>
      <c r="K50" s="97"/>
      <c r="L50" s="97"/>
      <c r="M50" s="97"/>
      <c r="N50" s="97"/>
      <c r="O50" s="139">
        <v>0</v>
      </c>
      <c r="P50" s="97"/>
      <c r="Q50" s="95">
        <v>0</v>
      </c>
      <c r="S50" s="26"/>
      <c r="V50" s="96" t="str">
        <f t="shared" si="0"/>
        <v/>
      </c>
      <c r="W50" s="28" t="str">
        <f t="shared" si="2"/>
        <v/>
      </c>
      <c r="AB50" s="28"/>
    </row>
    <row r="51" spans="1:28" ht="18.75" customHeight="1" x14ac:dyDescent="0.25">
      <c r="A51" s="88">
        <v>24</v>
      </c>
      <c r="B51" s="89"/>
      <c r="C51" s="90"/>
      <c r="D51" s="91" t="s">
        <v>177</v>
      </c>
      <c r="E51" s="89"/>
      <c r="F51" s="89"/>
      <c r="G51" s="90"/>
      <c r="H51" s="98"/>
      <c r="I51" s="99"/>
      <c r="J51" s="97"/>
      <c r="K51" s="97"/>
      <c r="L51" s="97"/>
      <c r="M51" s="97"/>
      <c r="N51" s="97"/>
      <c r="O51" s="139">
        <v>0</v>
      </c>
      <c r="P51" s="97"/>
      <c r="Q51" s="95">
        <v>0</v>
      </c>
      <c r="S51" s="26"/>
      <c r="V51" s="96" t="str">
        <f t="shared" si="0"/>
        <v/>
      </c>
      <c r="W51" s="28" t="str">
        <f t="shared" si="2"/>
        <v/>
      </c>
      <c r="AB51" s="28"/>
    </row>
    <row r="52" spans="1:28" ht="18.75" customHeight="1" thickBot="1" x14ac:dyDescent="0.3">
      <c r="A52" s="100">
        <v>25</v>
      </c>
      <c r="B52" s="101"/>
      <c r="C52" s="102"/>
      <c r="D52" s="103" t="s">
        <v>177</v>
      </c>
      <c r="E52" s="101"/>
      <c r="F52" s="101"/>
      <c r="G52" s="102"/>
      <c r="H52" s="104"/>
      <c r="I52" s="105"/>
      <c r="J52" s="106"/>
      <c r="K52" s="106"/>
      <c r="L52" s="106"/>
      <c r="M52" s="106"/>
      <c r="N52" s="106"/>
      <c r="O52" s="147">
        <v>0</v>
      </c>
      <c r="P52" s="106"/>
      <c r="Q52" s="107">
        <v>0</v>
      </c>
      <c r="S52" s="26"/>
      <c r="V52" s="96" t="str">
        <f t="shared" si="0"/>
        <v/>
      </c>
      <c r="W52" s="28" t="str">
        <f t="shared" si="2"/>
        <v/>
      </c>
      <c r="AB52" s="28"/>
    </row>
    <row r="53" spans="1:28" s="50" customFormat="1" ht="18.75" customHeight="1" thickBot="1" x14ac:dyDescent="0.35">
      <c r="A53" s="108" t="s">
        <v>32</v>
      </c>
      <c r="B53" s="109"/>
      <c r="C53" s="110"/>
      <c r="D53" s="111"/>
      <c r="E53" s="112"/>
      <c r="F53" s="112"/>
      <c r="G53" s="110"/>
      <c r="H53" s="110"/>
      <c r="I53" s="110"/>
      <c r="J53" s="113"/>
      <c r="K53" s="113"/>
      <c r="L53" s="113"/>
      <c r="M53" s="113"/>
      <c r="N53" s="114"/>
      <c r="O53" s="115">
        <v>2</v>
      </c>
      <c r="P53" s="116">
        <v>14</v>
      </c>
      <c r="Q53" s="117">
        <v>16</v>
      </c>
      <c r="T53" s="118"/>
      <c r="U53" s="118"/>
      <c r="V53" s="118"/>
      <c r="W53" s="118"/>
      <c r="X53" s="118"/>
      <c r="Y53" s="118"/>
      <c r="Z53" s="118"/>
      <c r="AA53" s="118"/>
      <c r="AB53" s="118"/>
    </row>
    <row r="54" spans="1:28" x14ac:dyDescent="0.25">
      <c r="A54" s="51"/>
    </row>
    <row r="55" spans="1:28" x14ac:dyDescent="0.25">
      <c r="A55" s="26" t="s">
        <v>47</v>
      </c>
      <c r="C55" s="53"/>
      <c r="D55" s="53"/>
      <c r="E55" s="53"/>
      <c r="F55" s="53"/>
      <c r="G55" s="53"/>
      <c r="H55" s="53"/>
      <c r="I55" s="53"/>
    </row>
    <row r="56" spans="1:28" x14ac:dyDescent="0.25">
      <c r="C56" s="53"/>
      <c r="D56" s="53"/>
      <c r="E56" s="53"/>
      <c r="F56" s="53"/>
      <c r="G56" s="53"/>
      <c r="H56" s="53"/>
      <c r="I56" s="53"/>
    </row>
    <row r="57" spans="1:28" x14ac:dyDescent="0.25">
      <c r="A57" s="119"/>
    </row>
    <row r="59" spans="1:28" ht="15.6" x14ac:dyDescent="0.3">
      <c r="A59" s="50" t="s">
        <v>104</v>
      </c>
    </row>
    <row r="60" spans="1:28" x14ac:dyDescent="0.25">
      <c r="A60" s="120" t="str">
        <f>Daten!C4</f>
        <v>Luftgewehr</v>
      </c>
      <c r="C60" s="26">
        <v>2</v>
      </c>
      <c r="E60" s="120"/>
      <c r="F60" s="57"/>
    </row>
    <row r="61" spans="1:28" x14ac:dyDescent="0.25">
      <c r="A61" s="120" t="str">
        <f>Daten!C5</f>
        <v>Luftpistole</v>
      </c>
      <c r="C61" s="26">
        <v>0</v>
      </c>
      <c r="E61" s="120"/>
      <c r="F61" s="57"/>
    </row>
    <row r="62" spans="1:28" x14ac:dyDescent="0.25">
      <c r="A62" s="56"/>
      <c r="E62" s="56"/>
    </row>
    <row r="63" spans="1:28" x14ac:dyDescent="0.25">
      <c r="A63" s="56"/>
      <c r="E63" s="56"/>
      <c r="F63" s="57"/>
    </row>
    <row r="64" spans="1:28" x14ac:dyDescent="0.25">
      <c r="A64" s="120"/>
      <c r="E64" s="120"/>
      <c r="F64" s="57"/>
    </row>
    <row r="65" spans="1:6" x14ac:dyDescent="0.25">
      <c r="A65" s="120"/>
      <c r="E65" s="120"/>
      <c r="F65" s="57"/>
    </row>
  </sheetData>
  <sheetProtection algorithmName="SHA-512" hashValue="xgXy0/g02pwL7y+rs1n+9GJYznL0vApjBVhCQ1X38YDKnXEdPRksGt4Zn+YbPrvAaNPbEYdbsLcHc3v/cRKmWQ==" saltValue="2dlTBpw2uLALbCVV4JOg0Q==" spinCount="100000" sheet="1" objects="1" scenarios="1"/>
  <mergeCells count="2">
    <mergeCell ref="C9:D9"/>
    <mergeCell ref="H27:I27"/>
  </mergeCells>
  <conditionalFormatting sqref="D28:D39">
    <cfRule type="cellIs" dxfId="32" priority="2" stopIfTrue="1" operator="equal">
      <formula>0</formula>
    </cfRule>
  </conditionalFormatting>
  <conditionalFormatting sqref="O28:Q53">
    <cfRule type="cellIs" dxfId="31" priority="1" stopIfTrue="1" operator="equal">
      <formula>0</formula>
    </cfRule>
  </conditionalFormatting>
  <hyperlinks>
    <hyperlink ref="F17" r:id="rId1" xr:uid="{00000000-0004-0000-0100-000000000000}"/>
  </hyperlinks>
  <pageMargins left="0.59055118110236227" right="0.59055118110236227" top="0.31496062992125984" bottom="0.47244094488188981" header="0.51181102362204722" footer="0.31496062992125984"/>
  <pageSetup paperSize="9" orientation="landscape" r:id="rId2"/>
  <headerFooter alignWithMargins="0">
    <oddFooter>&amp;L&amp;8&amp;F&amp;CDieses Formular kann unter www.lksv.ch Register Reglemente/Formulare heruntergeladen werden.&amp;R&amp;8© 2011 by LKSV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5" name="Drop Down 1">
              <controlPr locked="0" defaultSize="0" autoLine="0" autoPict="0">
                <anchor moveWithCells="1">
                  <from>
                    <xdr:col>6</xdr:col>
                    <xdr:colOff>7620</xdr:colOff>
                    <xdr:row>27</xdr:row>
                    <xdr:rowOff>22860</xdr:rowOff>
                  </from>
                  <to>
                    <xdr:col>6</xdr:col>
                    <xdr:colOff>982980</xdr:colOff>
                    <xdr:row>27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Drop Down 3">
              <controlPr locked="0" defaultSize="0" autoLine="0" autoPict="0">
                <anchor moveWithCells="1">
                  <from>
                    <xdr:col>6</xdr:col>
                    <xdr:colOff>7620</xdr:colOff>
                    <xdr:row>28</xdr:row>
                    <xdr:rowOff>7620</xdr:rowOff>
                  </from>
                  <to>
                    <xdr:col>6</xdr:col>
                    <xdr:colOff>982980</xdr:colOff>
                    <xdr:row>28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7" name="Drop Down 5">
              <controlPr locked="0" defaultSize="0" autoLine="0" autoPict="0">
                <anchor moveWithCells="1">
                  <from>
                    <xdr:col>6</xdr:col>
                    <xdr:colOff>7620</xdr:colOff>
                    <xdr:row>29</xdr:row>
                    <xdr:rowOff>7620</xdr:rowOff>
                  </from>
                  <to>
                    <xdr:col>6</xdr:col>
                    <xdr:colOff>982980</xdr:colOff>
                    <xdr:row>29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8" name="Drop Down 7">
              <controlPr locked="0" defaultSize="0" autoLine="0" autoPict="0">
                <anchor moveWithCells="1">
                  <from>
                    <xdr:col>6</xdr:col>
                    <xdr:colOff>7620</xdr:colOff>
                    <xdr:row>30</xdr:row>
                    <xdr:rowOff>0</xdr:rowOff>
                  </from>
                  <to>
                    <xdr:col>6</xdr:col>
                    <xdr:colOff>982980</xdr:colOff>
                    <xdr:row>30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9" name="Drop Down 8">
              <controlPr locked="0" defaultSize="0" autoLine="0" autoPict="0">
                <anchor moveWithCells="1">
                  <from>
                    <xdr:col>7</xdr:col>
                    <xdr:colOff>45720</xdr:colOff>
                    <xdr:row>30</xdr:row>
                    <xdr:rowOff>7620</xdr:rowOff>
                  </from>
                  <to>
                    <xdr:col>7</xdr:col>
                    <xdr:colOff>1143000</xdr:colOff>
                    <xdr:row>30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0" name="Drop Down 9">
              <controlPr locked="0" defaultSize="0" autoLine="0" autoPict="0">
                <anchor moveWithCells="1">
                  <from>
                    <xdr:col>6</xdr:col>
                    <xdr:colOff>7620</xdr:colOff>
                    <xdr:row>31</xdr:row>
                    <xdr:rowOff>0</xdr:rowOff>
                  </from>
                  <to>
                    <xdr:col>6</xdr:col>
                    <xdr:colOff>982980</xdr:colOff>
                    <xdr:row>31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1" name="Drop Down 10">
              <controlPr locked="0" defaultSize="0" autoLine="0" autoPict="0">
                <anchor moveWithCells="1">
                  <from>
                    <xdr:col>7</xdr:col>
                    <xdr:colOff>45720</xdr:colOff>
                    <xdr:row>31</xdr:row>
                    <xdr:rowOff>7620</xdr:rowOff>
                  </from>
                  <to>
                    <xdr:col>7</xdr:col>
                    <xdr:colOff>1143000</xdr:colOff>
                    <xdr:row>31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2" name="Drop Down 11">
              <controlPr locked="0" defaultSize="0" autoLine="0" autoPict="0">
                <anchor moveWithCells="1">
                  <from>
                    <xdr:col>6</xdr:col>
                    <xdr:colOff>7620</xdr:colOff>
                    <xdr:row>32</xdr:row>
                    <xdr:rowOff>7620</xdr:rowOff>
                  </from>
                  <to>
                    <xdr:col>6</xdr:col>
                    <xdr:colOff>982980</xdr:colOff>
                    <xdr:row>32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3" name="Drop Down 12">
              <controlPr locked="0" defaultSize="0" autoLine="0" autoPict="0">
                <anchor moveWithCells="1">
                  <from>
                    <xdr:col>7</xdr:col>
                    <xdr:colOff>45720</xdr:colOff>
                    <xdr:row>32</xdr:row>
                    <xdr:rowOff>22860</xdr:rowOff>
                  </from>
                  <to>
                    <xdr:col>7</xdr:col>
                    <xdr:colOff>1143000</xdr:colOff>
                    <xdr:row>32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4" name="Drop Down 13">
              <controlPr locked="0" defaultSize="0" autoLine="0" autoPict="0">
                <anchor moveWithCells="1">
                  <from>
                    <xdr:col>6</xdr:col>
                    <xdr:colOff>7620</xdr:colOff>
                    <xdr:row>33</xdr:row>
                    <xdr:rowOff>7620</xdr:rowOff>
                  </from>
                  <to>
                    <xdr:col>6</xdr:col>
                    <xdr:colOff>982980</xdr:colOff>
                    <xdr:row>33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5" name="Drop Down 14">
              <controlPr locked="0" defaultSize="0" autoLine="0" autoPict="0">
                <anchor moveWithCells="1">
                  <from>
                    <xdr:col>7</xdr:col>
                    <xdr:colOff>45720</xdr:colOff>
                    <xdr:row>33</xdr:row>
                    <xdr:rowOff>22860</xdr:rowOff>
                  </from>
                  <to>
                    <xdr:col>7</xdr:col>
                    <xdr:colOff>1143000</xdr:colOff>
                    <xdr:row>33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6" name="Drop Down 15">
              <controlPr locked="0" defaultSize="0" autoLine="0" autoPict="0">
                <anchor moveWithCells="1">
                  <from>
                    <xdr:col>6</xdr:col>
                    <xdr:colOff>7620</xdr:colOff>
                    <xdr:row>34</xdr:row>
                    <xdr:rowOff>22860</xdr:rowOff>
                  </from>
                  <to>
                    <xdr:col>6</xdr:col>
                    <xdr:colOff>982980</xdr:colOff>
                    <xdr:row>34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17" name="Drop Down 16">
              <controlPr locked="0" defaultSize="0" autoLine="0" autoPict="0">
                <anchor moveWithCells="1">
                  <from>
                    <xdr:col>7</xdr:col>
                    <xdr:colOff>45720</xdr:colOff>
                    <xdr:row>34</xdr:row>
                    <xdr:rowOff>30480</xdr:rowOff>
                  </from>
                  <to>
                    <xdr:col>7</xdr:col>
                    <xdr:colOff>1143000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8" name="Drop Down 17">
              <controlPr locked="0" defaultSize="0" autoLine="0" autoPict="0">
                <anchor moveWithCells="1">
                  <from>
                    <xdr:col>6</xdr:col>
                    <xdr:colOff>7620</xdr:colOff>
                    <xdr:row>35</xdr:row>
                    <xdr:rowOff>7620</xdr:rowOff>
                  </from>
                  <to>
                    <xdr:col>6</xdr:col>
                    <xdr:colOff>982980</xdr:colOff>
                    <xdr:row>35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9" name="Drop Down 18">
              <controlPr locked="0" defaultSize="0" autoLine="0" autoPict="0">
                <anchor moveWithCells="1">
                  <from>
                    <xdr:col>7</xdr:col>
                    <xdr:colOff>45720</xdr:colOff>
                    <xdr:row>35</xdr:row>
                    <xdr:rowOff>22860</xdr:rowOff>
                  </from>
                  <to>
                    <xdr:col>7</xdr:col>
                    <xdr:colOff>1143000</xdr:colOff>
                    <xdr:row>35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20" name="Drop Down 19">
              <controlPr locked="0" defaultSize="0" autoLine="0" autoPict="0">
                <anchor moveWithCells="1">
                  <from>
                    <xdr:col>6</xdr:col>
                    <xdr:colOff>7620</xdr:colOff>
                    <xdr:row>36</xdr:row>
                    <xdr:rowOff>0</xdr:rowOff>
                  </from>
                  <to>
                    <xdr:col>6</xdr:col>
                    <xdr:colOff>982980</xdr:colOff>
                    <xdr:row>36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21" name="Drop Down 20">
              <controlPr locked="0" defaultSize="0" autoLine="0" autoPict="0">
                <anchor moveWithCells="1">
                  <from>
                    <xdr:col>7</xdr:col>
                    <xdr:colOff>45720</xdr:colOff>
                    <xdr:row>36</xdr:row>
                    <xdr:rowOff>7620</xdr:rowOff>
                  </from>
                  <to>
                    <xdr:col>7</xdr:col>
                    <xdr:colOff>1143000</xdr:colOff>
                    <xdr:row>36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22" name="Drop Down 21">
              <controlPr locked="0" defaultSize="0" autoLine="0" autoPict="0">
                <anchor moveWithCells="1">
                  <from>
                    <xdr:col>6</xdr:col>
                    <xdr:colOff>7620</xdr:colOff>
                    <xdr:row>37</xdr:row>
                    <xdr:rowOff>22860</xdr:rowOff>
                  </from>
                  <to>
                    <xdr:col>6</xdr:col>
                    <xdr:colOff>982980</xdr:colOff>
                    <xdr:row>37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23" name="Drop Down 22">
              <controlPr locked="0" defaultSize="0" autoLine="0" autoPict="0">
                <anchor moveWithCells="1">
                  <from>
                    <xdr:col>7</xdr:col>
                    <xdr:colOff>45720</xdr:colOff>
                    <xdr:row>37</xdr:row>
                    <xdr:rowOff>30480</xdr:rowOff>
                  </from>
                  <to>
                    <xdr:col>7</xdr:col>
                    <xdr:colOff>1143000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24" name="Drop Down 23">
              <controlPr locked="0" defaultSize="0" autoLine="0" autoPict="0">
                <anchor moveWithCells="1">
                  <from>
                    <xdr:col>6</xdr:col>
                    <xdr:colOff>7620</xdr:colOff>
                    <xdr:row>38</xdr:row>
                    <xdr:rowOff>7620</xdr:rowOff>
                  </from>
                  <to>
                    <xdr:col>6</xdr:col>
                    <xdr:colOff>982980</xdr:colOff>
                    <xdr:row>38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25" name="Drop Down 24">
              <controlPr locked="0" defaultSize="0" autoLine="0" autoPict="0">
                <anchor moveWithCells="1">
                  <from>
                    <xdr:col>7</xdr:col>
                    <xdr:colOff>45720</xdr:colOff>
                    <xdr:row>38</xdr:row>
                    <xdr:rowOff>22860</xdr:rowOff>
                  </from>
                  <to>
                    <xdr:col>7</xdr:col>
                    <xdr:colOff>1143000</xdr:colOff>
                    <xdr:row>38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26" name="Drop Down 25">
              <controlPr locked="0" defaultSize="0" autoLine="0" autoPict="0">
                <anchor moveWithCells="1">
                  <from>
                    <xdr:col>6</xdr:col>
                    <xdr:colOff>7620</xdr:colOff>
                    <xdr:row>39</xdr:row>
                    <xdr:rowOff>0</xdr:rowOff>
                  </from>
                  <to>
                    <xdr:col>6</xdr:col>
                    <xdr:colOff>982980</xdr:colOff>
                    <xdr:row>39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7" name="Drop Down 26">
              <controlPr locked="0" defaultSize="0" autoLine="0" autoPict="0">
                <anchor moveWithCells="1">
                  <from>
                    <xdr:col>7</xdr:col>
                    <xdr:colOff>45720</xdr:colOff>
                    <xdr:row>39</xdr:row>
                    <xdr:rowOff>0</xdr:rowOff>
                  </from>
                  <to>
                    <xdr:col>7</xdr:col>
                    <xdr:colOff>1143000</xdr:colOff>
                    <xdr:row>39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8" name="Drop Down 27">
              <controlPr locked="0" defaultSize="0" autoLine="0" autoPict="0">
                <anchor moveWithCells="1">
                  <from>
                    <xdr:col>6</xdr:col>
                    <xdr:colOff>7620</xdr:colOff>
                    <xdr:row>40</xdr:row>
                    <xdr:rowOff>7620</xdr:rowOff>
                  </from>
                  <to>
                    <xdr:col>6</xdr:col>
                    <xdr:colOff>982980</xdr:colOff>
                    <xdr:row>40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29" name="Drop Down 28">
              <controlPr locked="0" defaultSize="0" autoLine="0" autoPict="0">
                <anchor moveWithCells="1">
                  <from>
                    <xdr:col>7</xdr:col>
                    <xdr:colOff>45720</xdr:colOff>
                    <xdr:row>40</xdr:row>
                    <xdr:rowOff>22860</xdr:rowOff>
                  </from>
                  <to>
                    <xdr:col>7</xdr:col>
                    <xdr:colOff>1143000</xdr:colOff>
                    <xdr:row>40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30" name="Drop Down 29">
              <controlPr locked="0" defaultSize="0" autoLine="0" autoPict="0">
                <anchor moveWithCells="1">
                  <from>
                    <xdr:col>6</xdr:col>
                    <xdr:colOff>7620</xdr:colOff>
                    <xdr:row>41</xdr:row>
                    <xdr:rowOff>7620</xdr:rowOff>
                  </from>
                  <to>
                    <xdr:col>6</xdr:col>
                    <xdr:colOff>982980</xdr:colOff>
                    <xdr:row>41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31" name="Drop Down 30">
              <controlPr locked="0" defaultSize="0" autoLine="0" autoPict="0">
                <anchor moveWithCells="1">
                  <from>
                    <xdr:col>7</xdr:col>
                    <xdr:colOff>45720</xdr:colOff>
                    <xdr:row>41</xdr:row>
                    <xdr:rowOff>22860</xdr:rowOff>
                  </from>
                  <to>
                    <xdr:col>7</xdr:col>
                    <xdr:colOff>1143000</xdr:colOff>
                    <xdr:row>41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32" name="Drop Down 31">
              <controlPr locked="0" defaultSize="0" autoLine="0" autoPict="0">
                <anchor moveWithCells="1">
                  <from>
                    <xdr:col>6</xdr:col>
                    <xdr:colOff>7620</xdr:colOff>
                    <xdr:row>42</xdr:row>
                    <xdr:rowOff>0</xdr:rowOff>
                  </from>
                  <to>
                    <xdr:col>6</xdr:col>
                    <xdr:colOff>982980</xdr:colOff>
                    <xdr:row>42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33" name="Drop Down 32">
              <controlPr locked="0" defaultSize="0" autoLine="0" autoPict="0">
                <anchor moveWithCells="1">
                  <from>
                    <xdr:col>7</xdr:col>
                    <xdr:colOff>45720</xdr:colOff>
                    <xdr:row>42</xdr:row>
                    <xdr:rowOff>7620</xdr:rowOff>
                  </from>
                  <to>
                    <xdr:col>7</xdr:col>
                    <xdr:colOff>1143000</xdr:colOff>
                    <xdr:row>42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34" name="Drop Down 33">
              <controlPr locked="0" defaultSize="0" autoLine="0" autoPict="0">
                <anchor moveWithCells="1">
                  <from>
                    <xdr:col>6</xdr:col>
                    <xdr:colOff>7620</xdr:colOff>
                    <xdr:row>43</xdr:row>
                    <xdr:rowOff>0</xdr:rowOff>
                  </from>
                  <to>
                    <xdr:col>6</xdr:col>
                    <xdr:colOff>982980</xdr:colOff>
                    <xdr:row>43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35" name="Drop Down 34">
              <controlPr locked="0" defaultSize="0" autoLine="0" autoPict="0">
                <anchor moveWithCells="1">
                  <from>
                    <xdr:col>7</xdr:col>
                    <xdr:colOff>45720</xdr:colOff>
                    <xdr:row>43</xdr:row>
                    <xdr:rowOff>7620</xdr:rowOff>
                  </from>
                  <to>
                    <xdr:col>7</xdr:col>
                    <xdr:colOff>1143000</xdr:colOff>
                    <xdr:row>43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36" name="Drop Down 35">
              <controlPr locked="0" defaultSize="0" autoLine="0" autoPict="0">
                <anchor moveWithCells="1">
                  <from>
                    <xdr:col>6</xdr:col>
                    <xdr:colOff>7620</xdr:colOff>
                    <xdr:row>44</xdr:row>
                    <xdr:rowOff>7620</xdr:rowOff>
                  </from>
                  <to>
                    <xdr:col>6</xdr:col>
                    <xdr:colOff>982980</xdr:colOff>
                    <xdr:row>44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37" name="Drop Down 36">
              <controlPr locked="0" defaultSize="0" autoLine="0" autoPict="0">
                <anchor moveWithCells="1">
                  <from>
                    <xdr:col>7</xdr:col>
                    <xdr:colOff>45720</xdr:colOff>
                    <xdr:row>44</xdr:row>
                    <xdr:rowOff>22860</xdr:rowOff>
                  </from>
                  <to>
                    <xdr:col>7</xdr:col>
                    <xdr:colOff>1143000</xdr:colOff>
                    <xdr:row>44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38" name="Drop Down 37">
              <controlPr locked="0" defaultSize="0" autoLine="0" autoPict="0">
                <anchor moveWithCells="1">
                  <from>
                    <xdr:col>6</xdr:col>
                    <xdr:colOff>7620</xdr:colOff>
                    <xdr:row>45</xdr:row>
                    <xdr:rowOff>7620</xdr:rowOff>
                  </from>
                  <to>
                    <xdr:col>6</xdr:col>
                    <xdr:colOff>982980</xdr:colOff>
                    <xdr:row>45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39" name="Drop Down 38">
              <controlPr locked="0" defaultSize="0" autoLine="0" autoPict="0">
                <anchor moveWithCells="1">
                  <from>
                    <xdr:col>7</xdr:col>
                    <xdr:colOff>45720</xdr:colOff>
                    <xdr:row>45</xdr:row>
                    <xdr:rowOff>22860</xdr:rowOff>
                  </from>
                  <to>
                    <xdr:col>7</xdr:col>
                    <xdr:colOff>1143000</xdr:colOff>
                    <xdr:row>45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40" name="Drop Down 39">
              <controlPr locked="0" defaultSize="0" autoLine="0" autoPict="0">
                <anchor moveWithCells="1">
                  <from>
                    <xdr:col>6</xdr:col>
                    <xdr:colOff>7620</xdr:colOff>
                    <xdr:row>46</xdr:row>
                    <xdr:rowOff>22860</xdr:rowOff>
                  </from>
                  <to>
                    <xdr:col>6</xdr:col>
                    <xdr:colOff>982980</xdr:colOff>
                    <xdr:row>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41" name="Drop Down 40">
              <controlPr locked="0" defaultSize="0" autoLine="0" autoPict="0">
                <anchor moveWithCells="1">
                  <from>
                    <xdr:col>7</xdr:col>
                    <xdr:colOff>45720</xdr:colOff>
                    <xdr:row>46</xdr:row>
                    <xdr:rowOff>30480</xdr:rowOff>
                  </from>
                  <to>
                    <xdr:col>7</xdr:col>
                    <xdr:colOff>1143000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42" name="Drop Down 41">
              <controlPr locked="0" defaultSize="0" autoLine="0" autoPict="0">
                <anchor moveWithCells="1">
                  <from>
                    <xdr:col>6</xdr:col>
                    <xdr:colOff>7620</xdr:colOff>
                    <xdr:row>47</xdr:row>
                    <xdr:rowOff>7620</xdr:rowOff>
                  </from>
                  <to>
                    <xdr:col>6</xdr:col>
                    <xdr:colOff>982980</xdr:colOff>
                    <xdr:row>47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43" name="Drop Down 42">
              <controlPr locked="0" defaultSize="0" autoLine="0" autoPict="0">
                <anchor moveWithCells="1">
                  <from>
                    <xdr:col>7</xdr:col>
                    <xdr:colOff>45720</xdr:colOff>
                    <xdr:row>47</xdr:row>
                    <xdr:rowOff>22860</xdr:rowOff>
                  </from>
                  <to>
                    <xdr:col>7</xdr:col>
                    <xdr:colOff>1143000</xdr:colOff>
                    <xdr:row>47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44" name="Drop Down 43">
              <controlPr locked="0" defaultSize="0" autoLine="0" autoPict="0">
                <anchor moveWithCells="1">
                  <from>
                    <xdr:col>6</xdr:col>
                    <xdr:colOff>7620</xdr:colOff>
                    <xdr:row>48</xdr:row>
                    <xdr:rowOff>0</xdr:rowOff>
                  </from>
                  <to>
                    <xdr:col>6</xdr:col>
                    <xdr:colOff>982980</xdr:colOff>
                    <xdr:row>48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45" name="Drop Down 44">
              <controlPr locked="0" defaultSize="0" autoLine="0" autoPict="0">
                <anchor moveWithCells="1">
                  <from>
                    <xdr:col>7</xdr:col>
                    <xdr:colOff>45720</xdr:colOff>
                    <xdr:row>48</xdr:row>
                    <xdr:rowOff>7620</xdr:rowOff>
                  </from>
                  <to>
                    <xdr:col>7</xdr:col>
                    <xdr:colOff>1143000</xdr:colOff>
                    <xdr:row>48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46" name="Drop Down 45">
              <controlPr locked="0" defaultSize="0" autoLine="0" autoPict="0">
                <anchor moveWithCells="1">
                  <from>
                    <xdr:col>6</xdr:col>
                    <xdr:colOff>7620</xdr:colOff>
                    <xdr:row>49</xdr:row>
                    <xdr:rowOff>22860</xdr:rowOff>
                  </from>
                  <to>
                    <xdr:col>6</xdr:col>
                    <xdr:colOff>982980</xdr:colOff>
                    <xdr:row>49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47" name="Drop Down 46">
              <controlPr locked="0" defaultSize="0" autoLine="0" autoPict="0">
                <anchor moveWithCells="1">
                  <from>
                    <xdr:col>7</xdr:col>
                    <xdr:colOff>45720</xdr:colOff>
                    <xdr:row>49</xdr:row>
                    <xdr:rowOff>30480</xdr:rowOff>
                  </from>
                  <to>
                    <xdr:col>7</xdr:col>
                    <xdr:colOff>1143000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48" name="Drop Down 47">
              <controlPr locked="0" defaultSize="0" autoLine="0" autoPict="0">
                <anchor moveWithCells="1">
                  <from>
                    <xdr:col>6</xdr:col>
                    <xdr:colOff>7620</xdr:colOff>
                    <xdr:row>50</xdr:row>
                    <xdr:rowOff>7620</xdr:rowOff>
                  </from>
                  <to>
                    <xdr:col>6</xdr:col>
                    <xdr:colOff>982980</xdr:colOff>
                    <xdr:row>50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49" name="Drop Down 48">
              <controlPr locked="0" defaultSize="0" autoLine="0" autoPict="0">
                <anchor moveWithCells="1">
                  <from>
                    <xdr:col>7</xdr:col>
                    <xdr:colOff>45720</xdr:colOff>
                    <xdr:row>50</xdr:row>
                    <xdr:rowOff>22860</xdr:rowOff>
                  </from>
                  <to>
                    <xdr:col>7</xdr:col>
                    <xdr:colOff>1143000</xdr:colOff>
                    <xdr:row>50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50" name="Drop Down 49">
              <controlPr locked="0" defaultSize="0" autoLine="0" autoPict="0">
                <anchor moveWithCells="1">
                  <from>
                    <xdr:col>6</xdr:col>
                    <xdr:colOff>7620</xdr:colOff>
                    <xdr:row>51</xdr:row>
                    <xdr:rowOff>7620</xdr:rowOff>
                  </from>
                  <to>
                    <xdr:col>6</xdr:col>
                    <xdr:colOff>982980</xdr:colOff>
                    <xdr:row>51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51" name="Drop Down 50">
              <controlPr locked="0" defaultSize="0" autoLine="0" autoPict="0">
                <anchor moveWithCells="1">
                  <from>
                    <xdr:col>7</xdr:col>
                    <xdr:colOff>45720</xdr:colOff>
                    <xdr:row>51</xdr:row>
                    <xdr:rowOff>22860</xdr:rowOff>
                  </from>
                  <to>
                    <xdr:col>7</xdr:col>
                    <xdr:colOff>1143000</xdr:colOff>
                    <xdr:row>51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6" r:id="rId52" name="Drop Down 348">
              <controlPr locked="0" defaultSize="0" autoLine="0" autoPict="0">
                <anchor moveWithCells="1">
                  <from>
                    <xdr:col>7</xdr:col>
                    <xdr:colOff>38100</xdr:colOff>
                    <xdr:row>27</xdr:row>
                    <xdr:rowOff>0</xdr:rowOff>
                  </from>
                  <to>
                    <xdr:col>7</xdr:col>
                    <xdr:colOff>1135380</xdr:colOff>
                    <xdr:row>27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7" r:id="rId53" name="Drop Down 349">
              <controlPr locked="0" defaultSize="0" autoLine="0" autoPict="0">
                <anchor moveWithCells="1">
                  <from>
                    <xdr:col>7</xdr:col>
                    <xdr:colOff>38100</xdr:colOff>
                    <xdr:row>28</xdr:row>
                    <xdr:rowOff>22860</xdr:rowOff>
                  </from>
                  <to>
                    <xdr:col>7</xdr:col>
                    <xdr:colOff>1135380</xdr:colOff>
                    <xdr:row>28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8" r:id="rId54" name="Drop Down 350">
              <controlPr locked="0" defaultSize="0" autoLine="0" autoPict="0">
                <anchor moveWithCells="1">
                  <from>
                    <xdr:col>7</xdr:col>
                    <xdr:colOff>38100</xdr:colOff>
                    <xdr:row>29</xdr:row>
                    <xdr:rowOff>22860</xdr:rowOff>
                  </from>
                  <to>
                    <xdr:col>7</xdr:col>
                    <xdr:colOff>1135380</xdr:colOff>
                    <xdr:row>29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>
    <tabColor rgb="FF92D050"/>
  </sheetPr>
  <dimension ref="A1:AN90"/>
  <sheetViews>
    <sheetView tabSelected="1" zoomScale="85" zoomScaleNormal="85" workbookViewId="0">
      <selection activeCell="I15" sqref="I15"/>
    </sheetView>
  </sheetViews>
  <sheetFormatPr baseColWidth="10" defaultColWidth="11.44140625" defaultRowHeight="13.2" x14ac:dyDescent="0.25"/>
  <cols>
    <col min="1" max="1" width="3.88671875" style="26" customWidth="1"/>
    <col min="2" max="2" width="23.88671875" style="26" customWidth="1"/>
    <col min="3" max="3" width="8.88671875" style="26" customWidth="1"/>
    <col min="4" max="4" width="6.88671875" style="26" customWidth="1"/>
    <col min="5" max="6" width="20.88671875" style="26" customWidth="1"/>
    <col min="7" max="7" width="21.88671875" style="26" customWidth="1"/>
    <col min="8" max="8" width="17.44140625" style="26" customWidth="1"/>
    <col min="9" max="16" width="9.44140625" style="26" customWidth="1"/>
    <col min="17" max="17" width="11.44140625" style="26"/>
    <col min="18" max="19" width="11.44140625" style="121"/>
    <col min="20" max="23" width="11.44140625" style="28" customWidth="1"/>
    <col min="24" max="32" width="11.44140625" style="28"/>
    <col min="33" max="33" width="11.44140625" style="187"/>
    <col min="34" max="16384" width="11.44140625" style="26"/>
  </cols>
  <sheetData>
    <row r="1" spans="1:40" ht="19.8" x14ac:dyDescent="0.3">
      <c r="E1" s="27" t="s">
        <v>0</v>
      </c>
    </row>
    <row r="2" spans="1:40" ht="19.8" x14ac:dyDescent="0.3">
      <c r="C2" s="29"/>
      <c r="E2" s="27" t="s">
        <v>94</v>
      </c>
      <c r="F2" s="30"/>
      <c r="H2" s="31"/>
    </row>
    <row r="3" spans="1:40" s="32" customFormat="1" ht="6.6" x14ac:dyDescent="0.15">
      <c r="C3" s="33"/>
      <c r="E3" s="34"/>
      <c r="G3" s="35"/>
      <c r="R3" s="122"/>
      <c r="S3" s="122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220"/>
    </row>
    <row r="4" spans="1:40" s="37" customFormat="1" ht="10.199999999999999" x14ac:dyDescent="0.2">
      <c r="C4" s="38"/>
      <c r="E4" s="39" t="s">
        <v>87</v>
      </c>
      <c r="G4" s="39" t="s">
        <v>89</v>
      </c>
      <c r="R4" s="123"/>
      <c r="S4" s="123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221"/>
    </row>
    <row r="5" spans="1:40" s="37" customFormat="1" ht="10.199999999999999" x14ac:dyDescent="0.2">
      <c r="C5" s="38"/>
      <c r="E5" s="39" t="s">
        <v>88</v>
      </c>
      <c r="G5" s="39" t="s">
        <v>90</v>
      </c>
      <c r="R5" s="123"/>
      <c r="S5" s="123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221"/>
    </row>
    <row r="6" spans="1:40" s="37" customFormat="1" ht="10.199999999999999" x14ac:dyDescent="0.2">
      <c r="E6" s="39" t="s">
        <v>91</v>
      </c>
      <c r="G6" s="39"/>
      <c r="R6" s="123"/>
      <c r="S6" s="123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221"/>
    </row>
    <row r="7" spans="1:40" s="37" customFormat="1" ht="10.199999999999999" x14ac:dyDescent="0.2">
      <c r="E7" s="39" t="s">
        <v>92</v>
      </c>
      <c r="G7" s="39" t="s">
        <v>1</v>
      </c>
      <c r="R7" s="123"/>
      <c r="S7" s="123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221"/>
    </row>
    <row r="8" spans="1:40" s="43" customFormat="1" x14ac:dyDescent="0.25">
      <c r="A8" s="41"/>
      <c r="B8" s="41"/>
      <c r="C8" s="41"/>
      <c r="D8" s="42"/>
      <c r="G8" s="42"/>
      <c r="R8" s="121"/>
      <c r="S8" s="121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187"/>
    </row>
    <row r="9" spans="1:40" s="45" customFormat="1" ht="24.6" x14ac:dyDescent="0.4">
      <c r="A9" s="44"/>
      <c r="B9" s="44"/>
      <c r="C9" s="228">
        <v>2024</v>
      </c>
      <c r="D9" s="228"/>
      <c r="F9" s="46" t="s">
        <v>48</v>
      </c>
      <c r="G9" s="47" t="s">
        <v>158</v>
      </c>
      <c r="K9" s="48"/>
      <c r="L9" s="48"/>
      <c r="M9" s="48"/>
      <c r="N9" s="48"/>
      <c r="O9" s="48"/>
      <c r="P9" s="48"/>
      <c r="Q9" s="48"/>
      <c r="R9" s="124"/>
      <c r="S9" s="124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222"/>
      <c r="AH9" s="48"/>
      <c r="AI9" s="48"/>
      <c r="AJ9" s="48"/>
      <c r="AK9" s="48"/>
      <c r="AL9" s="48"/>
      <c r="AM9" s="48"/>
      <c r="AN9" s="48"/>
    </row>
    <row r="10" spans="1:40" s="43" customFormat="1" x14ac:dyDescent="0.25">
      <c r="D10" s="42"/>
      <c r="G10" s="42"/>
      <c r="R10" s="121"/>
      <c r="S10" s="121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187"/>
    </row>
    <row r="11" spans="1:40" s="43" customFormat="1" ht="15.6" x14ac:dyDescent="0.3">
      <c r="A11" s="50" t="s">
        <v>27</v>
      </c>
      <c r="E11" s="50" t="s">
        <v>49</v>
      </c>
      <c r="R11" s="121"/>
      <c r="S11" s="121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187"/>
    </row>
    <row r="12" spans="1:40" s="43" customFormat="1" x14ac:dyDescent="0.25">
      <c r="A12" s="51" t="s">
        <v>54</v>
      </c>
      <c r="C12" s="52"/>
      <c r="E12" s="41" t="s">
        <v>55</v>
      </c>
      <c r="F12" s="53"/>
      <c r="G12" s="52"/>
      <c r="H12" s="52"/>
      <c r="R12" s="121"/>
      <c r="S12" s="121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187"/>
    </row>
    <row r="13" spans="1:40" s="43" customFormat="1" ht="14.25" customHeight="1" x14ac:dyDescent="0.25">
      <c r="A13" s="51" t="s">
        <v>56</v>
      </c>
      <c r="C13" s="52"/>
      <c r="E13" s="51" t="s">
        <v>103</v>
      </c>
      <c r="F13" s="55"/>
      <c r="G13" s="52"/>
      <c r="H13" s="52"/>
      <c r="L13" s="56"/>
      <c r="M13" s="57"/>
      <c r="R13" s="121"/>
      <c r="S13" s="121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187"/>
    </row>
    <row r="14" spans="1:40" s="43" customFormat="1" ht="14.25" customHeight="1" x14ac:dyDescent="0.25">
      <c r="A14" s="51" t="s">
        <v>57</v>
      </c>
      <c r="C14" s="54">
        <f>C12-C13-C15-C16</f>
        <v>0</v>
      </c>
      <c r="E14" s="43" t="s">
        <v>5</v>
      </c>
      <c r="F14" s="52"/>
      <c r="G14" s="52"/>
      <c r="H14" s="52"/>
      <c r="L14" s="56"/>
      <c r="M14" s="57"/>
      <c r="R14" s="121"/>
      <c r="S14" s="121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187"/>
    </row>
    <row r="15" spans="1:40" s="43" customFormat="1" ht="14.25" customHeight="1" x14ac:dyDescent="0.25">
      <c r="A15" s="51" t="s">
        <v>58</v>
      </c>
      <c r="C15" s="52"/>
      <c r="E15" s="43" t="s">
        <v>2</v>
      </c>
      <c r="F15" s="52"/>
      <c r="G15" s="52"/>
      <c r="H15" s="52"/>
      <c r="L15" s="56"/>
      <c r="M15" s="57"/>
      <c r="R15" s="121"/>
      <c r="S15" s="121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187"/>
    </row>
    <row r="16" spans="1:40" s="43" customFormat="1" ht="14.25" customHeight="1" x14ac:dyDescent="0.25">
      <c r="A16" s="51" t="s">
        <v>115</v>
      </c>
      <c r="C16" s="52"/>
      <c r="E16" s="43" t="s">
        <v>3</v>
      </c>
      <c r="F16" s="52"/>
      <c r="G16" s="52"/>
      <c r="H16" s="52"/>
      <c r="L16" s="56"/>
      <c r="M16" s="57"/>
      <c r="R16" s="121"/>
      <c r="S16" s="121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187"/>
    </row>
    <row r="17" spans="1:33" s="43" customFormat="1" x14ac:dyDescent="0.25">
      <c r="E17" s="26" t="s">
        <v>9</v>
      </c>
      <c r="F17" s="52"/>
      <c r="G17" s="52"/>
      <c r="H17" s="52"/>
      <c r="L17" s="56"/>
      <c r="M17" s="57"/>
      <c r="R17" s="121"/>
      <c r="S17" s="121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187"/>
    </row>
    <row r="18" spans="1:33" s="43" customFormat="1" x14ac:dyDescent="0.25">
      <c r="R18" s="121"/>
      <c r="S18" s="121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187"/>
    </row>
    <row r="19" spans="1:33" s="43" customFormat="1" ht="16.2" thickBot="1" x14ac:dyDescent="0.35">
      <c r="A19" s="50" t="s">
        <v>59</v>
      </c>
      <c r="E19" s="50" t="s">
        <v>60</v>
      </c>
      <c r="R19" s="121"/>
      <c r="S19" s="121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187"/>
    </row>
    <row r="20" spans="1:33" s="43" customFormat="1" x14ac:dyDescent="0.25">
      <c r="A20" s="59">
        <f>O68</f>
        <v>0</v>
      </c>
      <c r="B20" s="60" t="s">
        <v>61</v>
      </c>
      <c r="C20" s="61">
        <f>A20*10</f>
        <v>0</v>
      </c>
      <c r="E20" s="62"/>
      <c r="F20" s="63" t="s">
        <v>69</v>
      </c>
      <c r="G20" s="63" t="s">
        <v>70</v>
      </c>
      <c r="H20" s="64" t="s">
        <v>71</v>
      </c>
      <c r="I20" s="51"/>
      <c r="R20" s="121"/>
      <c r="S20" s="121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187"/>
    </row>
    <row r="21" spans="1:33" s="43" customFormat="1" x14ac:dyDescent="0.25">
      <c r="A21" s="65">
        <f>P68</f>
        <v>0</v>
      </c>
      <c r="B21" s="66" t="s">
        <v>63</v>
      </c>
      <c r="C21" s="67">
        <f>A21*4</f>
        <v>0</v>
      </c>
      <c r="E21" s="68" t="s">
        <v>67</v>
      </c>
      <c r="F21" s="69">
        <f>COUNTIF($I$28:$I$67,Daten!$A$31)</f>
        <v>0</v>
      </c>
      <c r="G21" s="69">
        <f>COUNTIF($I$28:$I$67,Daten!$A$32)</f>
        <v>0</v>
      </c>
      <c r="H21" s="125" t="s">
        <v>72</v>
      </c>
      <c r="I21" s="51"/>
      <c r="R21" s="121"/>
      <c r="S21" s="121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187"/>
    </row>
    <row r="22" spans="1:33" s="43" customFormat="1" ht="13.8" thickBot="1" x14ac:dyDescent="0.3">
      <c r="A22" s="72">
        <f>C14</f>
        <v>0</v>
      </c>
      <c r="B22" s="66" t="s">
        <v>62</v>
      </c>
      <c r="C22" s="67">
        <f>A22*4</f>
        <v>0</v>
      </c>
      <c r="E22" s="73" t="s">
        <v>68</v>
      </c>
      <c r="F22" s="74">
        <f>COUNTIF($I$28:$I$67,Daten!$A$28)</f>
        <v>0</v>
      </c>
      <c r="G22" s="74">
        <f>COUNTIF($I$28:$I$67,Daten!$A$29)</f>
        <v>0</v>
      </c>
      <c r="H22" s="75">
        <f>COUNTIF($I$28:$I$67,Daten!$A$30)</f>
        <v>0</v>
      </c>
      <c r="R22" s="121"/>
      <c r="S22" s="187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187"/>
    </row>
    <row r="23" spans="1:33" s="43" customFormat="1" ht="13.8" thickBot="1" x14ac:dyDescent="0.3">
      <c r="A23" s="73" t="s">
        <v>93</v>
      </c>
      <c r="B23" s="76" t="s">
        <v>64</v>
      </c>
      <c r="C23" s="77">
        <f>SUM(C20:C22)</f>
        <v>0</v>
      </c>
      <c r="R23" s="187"/>
      <c r="S23" s="187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187"/>
    </row>
    <row r="24" spans="1:33" s="43" customFormat="1" x14ac:dyDescent="0.25">
      <c r="A24" s="78" t="s">
        <v>189</v>
      </c>
      <c r="B24" s="224"/>
      <c r="C24" s="41"/>
      <c r="D24" s="41"/>
      <c r="E24" s="79"/>
      <c r="F24" s="41"/>
      <c r="R24" s="187"/>
      <c r="S24" s="187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187"/>
    </row>
    <row r="25" spans="1:33" s="43" customFormat="1" x14ac:dyDescent="0.25">
      <c r="A25" s="80"/>
      <c r="R25" s="187"/>
      <c r="S25" s="187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187"/>
    </row>
    <row r="26" spans="1:33" ht="16.2" thickBot="1" x14ac:dyDescent="0.35">
      <c r="A26" s="50" t="s">
        <v>4</v>
      </c>
      <c r="R26" s="187"/>
      <c r="S26" s="187"/>
    </row>
    <row r="27" spans="1:33" x14ac:dyDescent="0.25">
      <c r="A27" s="126"/>
      <c r="B27" s="127" t="s">
        <v>5</v>
      </c>
      <c r="C27" s="128" t="s">
        <v>6</v>
      </c>
      <c r="D27" s="128" t="s">
        <v>7</v>
      </c>
      <c r="E27" s="127" t="s">
        <v>2</v>
      </c>
      <c r="F27" s="127" t="s">
        <v>3</v>
      </c>
      <c r="G27" s="128" t="s">
        <v>8</v>
      </c>
      <c r="H27" s="231" t="s">
        <v>73</v>
      </c>
      <c r="I27" s="232"/>
      <c r="J27" s="129" t="s">
        <v>74</v>
      </c>
      <c r="K27" s="129" t="s">
        <v>75</v>
      </c>
      <c r="L27" s="129" t="s">
        <v>76</v>
      </c>
      <c r="M27" s="129" t="s">
        <v>77</v>
      </c>
      <c r="N27" s="129" t="s">
        <v>78</v>
      </c>
      <c r="O27" s="129" t="s">
        <v>79</v>
      </c>
      <c r="P27" s="129" t="s">
        <v>80</v>
      </c>
      <c r="Q27" s="130" t="s">
        <v>32</v>
      </c>
      <c r="R27" s="130" t="s">
        <v>180</v>
      </c>
      <c r="S27" s="175"/>
      <c r="T27" s="131" t="s">
        <v>159</v>
      </c>
      <c r="U27" s="131" t="s">
        <v>180</v>
      </c>
      <c r="V27" s="87" t="s">
        <v>25</v>
      </c>
      <c r="W27" s="87" t="s">
        <v>26</v>
      </c>
      <c r="X27" s="96" t="s">
        <v>160</v>
      </c>
      <c r="Y27" s="131" t="s">
        <v>161</v>
      </c>
      <c r="Z27" s="131" t="s">
        <v>162</v>
      </c>
      <c r="AA27" s="131" t="s">
        <v>163</v>
      </c>
      <c r="AB27" s="131" t="s">
        <v>164</v>
      </c>
      <c r="AC27" s="131" t="s">
        <v>165</v>
      </c>
      <c r="AD27" s="131" t="s">
        <v>166</v>
      </c>
      <c r="AE27" s="131" t="s">
        <v>167</v>
      </c>
    </row>
    <row r="28" spans="1:33" ht="18.75" customHeight="1" x14ac:dyDescent="0.25">
      <c r="A28" s="132">
        <v>1</v>
      </c>
      <c r="B28" s="225"/>
      <c r="C28" s="226"/>
      <c r="D28" s="227" t="str">
        <f t="shared" ref="D28:D39" si="0">W28</f>
        <v/>
      </c>
      <c r="E28" s="136"/>
      <c r="F28" s="136"/>
      <c r="G28" s="134"/>
      <c r="H28" s="137"/>
      <c r="I28" s="138" t="str">
        <f>IF(ISBLANK(C28),"",IF(AND(AE28&gt;=5,Resultate!$Q15=3),Daten!$A$30,IF(AE28&gt;=3,IF(Resultate!$Q15=3,Daten!$A$29,Daten!$A$32),IF(AE28&lt;1,"-",IF(Resultate!$Q15=3,Daten!$A$28,Daten!$A$31)))))</f>
        <v/>
      </c>
      <c r="J28" s="94"/>
      <c r="K28" s="94"/>
      <c r="L28" s="94"/>
      <c r="M28" s="94"/>
      <c r="N28" s="94"/>
      <c r="O28" s="139">
        <f t="shared" ref="O28:O67" si="1">IF(B28&lt;&gt;"",1,0)</f>
        <v>0</v>
      </c>
      <c r="P28" s="94"/>
      <c r="Q28" s="140">
        <f>O28+P28</f>
        <v>0</v>
      </c>
      <c r="R28" s="217"/>
      <c r="S28" s="187"/>
      <c r="T28" s="96">
        <f>Resultate!P15</f>
        <v>1</v>
      </c>
      <c r="U28" s="28" t="str">
        <f>IF(V28&gt;14,"",IF(OR(R28="X",R28="x"),"aufgelegt",IF(OR(R28="F",R28="f"),"frei","")))</f>
        <v/>
      </c>
      <c r="V28" s="96">
        <f t="shared" ref="V28:V67" si="2">IF(C28&gt;=0,IF($C$9-C28-1900&gt;100,$C$9-C28-2000,$C$9-C28-1900),"")</f>
        <v>24</v>
      </c>
      <c r="W28" s="28" t="str">
        <f>IF(ISBLANK(C28),"",IF(C28&gt;=0,IF(V28&gt;=70,"SV",IF(V28&gt;=60,"V",IF(V28&lt;=10,"U10",IF(V28&lt;=12,"U13",IF(V28&lt;=14,"U15",IF(V28&lt;=16,"U17",IF(V28&lt;=20,"U19/21","E/S"))))))),""))</f>
        <v/>
      </c>
      <c r="X28" s="96" t="str">
        <f>T28&amp;W28&amp;U28</f>
        <v>1</v>
      </c>
      <c r="Y28" s="96">
        <f>IF(ISNA(VLOOKUP(X28,Daten!$R$3:$S$37,2,FALSE)),101,VLOOKUP(X28,Daten!$R$3:$S$37,2,FALSE))</f>
        <v>101</v>
      </c>
      <c r="Z28" s="96">
        <f>IF(J28&gt;=Y28,1,0)</f>
        <v>0</v>
      </c>
      <c r="AA28" s="96">
        <f>IF(K28&gt;=Y28,1,0)</f>
        <v>0</v>
      </c>
      <c r="AB28" s="96">
        <f>IF(L28&gt;=Y28,1,0)</f>
        <v>0</v>
      </c>
      <c r="AC28" s="96">
        <f>IF(M28&gt;=Y28,1,0)</f>
        <v>0</v>
      </c>
      <c r="AD28" s="96">
        <f>IF(N28&gt;=Y28,1,0)</f>
        <v>0</v>
      </c>
      <c r="AE28" s="96">
        <f>SUM(Z28:AD28)</f>
        <v>0</v>
      </c>
    </row>
    <row r="29" spans="1:33" ht="18.75" customHeight="1" x14ac:dyDescent="0.25">
      <c r="A29" s="132">
        <v>2</v>
      </c>
      <c r="B29" s="225"/>
      <c r="C29" s="226"/>
      <c r="D29" s="227" t="str">
        <f t="shared" si="0"/>
        <v/>
      </c>
      <c r="E29" s="141"/>
      <c r="F29" s="141"/>
      <c r="G29" s="134"/>
      <c r="H29" s="137"/>
      <c r="I29" s="138" t="str">
        <f>IF(ISBLANK(C29),"",IF(AND(AE29&gt;=5,Resultate!$Q16=3),Daten!$A$30,IF(AE29&gt;=3,IF(Resultate!$Q16=3,Daten!$A$29,Daten!$A$32),IF(AE29&lt;1,"-",IF(Resultate!$Q16=3,Daten!$A$28,Daten!$A$31)))))</f>
        <v/>
      </c>
      <c r="J29" s="142"/>
      <c r="K29" s="142"/>
      <c r="L29" s="142"/>
      <c r="M29" s="142"/>
      <c r="N29" s="142"/>
      <c r="O29" s="139">
        <f t="shared" si="1"/>
        <v>0</v>
      </c>
      <c r="P29" s="142"/>
      <c r="Q29" s="140">
        <f t="shared" ref="Q29:Q52" si="3">O29+P29</f>
        <v>0</v>
      </c>
      <c r="R29" s="217"/>
      <c r="S29" s="187"/>
      <c r="T29" s="96">
        <f>Resultate!P16</f>
        <v>1</v>
      </c>
      <c r="U29" s="28" t="str">
        <f t="shared" ref="U29:U67" si="4">IF(V29&gt;14,"",IF(OR(R29="X",R29="x"),"aufgelegt",IF(OR(R29="F",R29="f"),"frei","")))</f>
        <v/>
      </c>
      <c r="V29" s="96">
        <f t="shared" si="2"/>
        <v>24</v>
      </c>
      <c r="W29" s="28" t="str">
        <f t="shared" ref="W29:W67" si="5">IF(ISBLANK(C29),"",IF(C29&gt;=0,IF(V29&gt;=70,"SV",IF(V29&gt;=60,"V",IF(V29&lt;=10,"U10",IF(V29&lt;=12,"U13",IF(V29&lt;=14,"U15",IF(V29&lt;=16,"U17",IF(V29&lt;=20,"U19/21","E/S"))))))),""))</f>
        <v/>
      </c>
      <c r="X29" s="96" t="str">
        <f t="shared" ref="X29:X67" si="6">T29&amp;W29&amp;U29</f>
        <v>1</v>
      </c>
      <c r="Y29" s="96">
        <f>IF(ISNA(VLOOKUP(X29,Daten!$R$3:$S$37,2,FALSE)),101,VLOOKUP(X29,Daten!$R$3:$S$37,2,FALSE))</f>
        <v>101</v>
      </c>
      <c r="Z29" s="96">
        <f t="shared" ref="Z29:Z67" si="7">IF(J29&gt;=Y29,1,0)</f>
        <v>0</v>
      </c>
      <c r="AA29" s="96">
        <f t="shared" ref="AA29:AA67" si="8">IF(K29&gt;=Y29,1,0)</f>
        <v>0</v>
      </c>
      <c r="AB29" s="96">
        <f t="shared" ref="AB29:AB67" si="9">IF(L29&gt;=Y29,1,0)</f>
        <v>0</v>
      </c>
      <c r="AC29" s="96">
        <f t="shared" ref="AC29:AC67" si="10">IF(M29&gt;=Y29,1,0)</f>
        <v>0</v>
      </c>
      <c r="AD29" s="96">
        <f t="shared" ref="AD29:AD67" si="11">IF(N29&gt;=Y29,1,0)</f>
        <v>0</v>
      </c>
      <c r="AE29" s="96">
        <f t="shared" ref="AE29:AE67" si="12">SUM(Z29:AD29)</f>
        <v>0</v>
      </c>
    </row>
    <row r="30" spans="1:33" ht="18.75" customHeight="1" x14ac:dyDescent="0.25">
      <c r="A30" s="132">
        <v>3</v>
      </c>
      <c r="B30" s="219"/>
      <c r="C30" s="226"/>
      <c r="D30" s="227" t="str">
        <f t="shared" si="0"/>
        <v/>
      </c>
      <c r="E30" s="141"/>
      <c r="F30" s="141"/>
      <c r="G30" s="134"/>
      <c r="H30" s="137"/>
      <c r="I30" s="138" t="str">
        <f>IF(ISBLANK(C30),"",IF(AND(AE30&gt;=5,Resultate!$Q17=3),Daten!$A$30,IF(AE30&gt;=3,IF(Resultate!$Q17=3,Daten!$A$29,Daten!$A$32),IF(AE30&lt;1,"-",IF(Resultate!$Q17=3,Daten!$A$28,Daten!$A$31)))))</f>
        <v/>
      </c>
      <c r="J30" s="142"/>
      <c r="K30" s="142"/>
      <c r="L30" s="142"/>
      <c r="M30" s="142"/>
      <c r="N30" s="142"/>
      <c r="O30" s="139">
        <f t="shared" si="1"/>
        <v>0</v>
      </c>
      <c r="P30" s="142"/>
      <c r="Q30" s="140">
        <f t="shared" si="3"/>
        <v>0</v>
      </c>
      <c r="R30" s="217"/>
      <c r="S30" s="187"/>
      <c r="T30" s="96">
        <f>Resultate!P17</f>
        <v>1</v>
      </c>
      <c r="U30" s="28" t="str">
        <f t="shared" si="4"/>
        <v/>
      </c>
      <c r="V30" s="96">
        <f t="shared" si="2"/>
        <v>24</v>
      </c>
      <c r="W30" s="28" t="str">
        <f t="shared" si="5"/>
        <v/>
      </c>
      <c r="X30" s="96" t="str">
        <f t="shared" si="6"/>
        <v>1</v>
      </c>
      <c r="Y30" s="96">
        <f>IF(ISNA(VLOOKUP(X30,Daten!$R$3:$S$37,2,FALSE)),101,VLOOKUP(X30,Daten!$R$3:$S$37,2,FALSE))</f>
        <v>101</v>
      </c>
      <c r="Z30" s="96">
        <f t="shared" si="7"/>
        <v>0</v>
      </c>
      <c r="AA30" s="96">
        <f t="shared" si="8"/>
        <v>0</v>
      </c>
      <c r="AB30" s="96">
        <f t="shared" si="9"/>
        <v>0</v>
      </c>
      <c r="AC30" s="96">
        <f t="shared" si="10"/>
        <v>0</v>
      </c>
      <c r="AD30" s="96">
        <f t="shared" si="11"/>
        <v>0</v>
      </c>
      <c r="AE30" s="96">
        <f t="shared" si="12"/>
        <v>0</v>
      </c>
    </row>
    <row r="31" spans="1:33" ht="18.75" customHeight="1" x14ac:dyDescent="0.25">
      <c r="A31" s="132">
        <v>4</v>
      </c>
      <c r="B31" s="219"/>
      <c r="C31" s="226"/>
      <c r="D31" s="227" t="str">
        <f t="shared" si="0"/>
        <v/>
      </c>
      <c r="E31" s="136"/>
      <c r="F31" s="136"/>
      <c r="G31" s="134"/>
      <c r="H31" s="137"/>
      <c r="I31" s="138" t="str">
        <f>IF(ISBLANK(C31),"",IF(AND(AE31&gt;=5,Resultate!$Q18=3),Daten!$A$30,IF(AE31&gt;=3,IF(Resultate!$Q18=3,Daten!$A$29,Daten!$A$32),IF(AE31&lt;1,"-",IF(Resultate!$Q18=3,Daten!$A$28,Daten!$A$31)))))</f>
        <v/>
      </c>
      <c r="J31" s="142"/>
      <c r="K31" s="142"/>
      <c r="L31" s="142"/>
      <c r="M31" s="142"/>
      <c r="N31" s="142"/>
      <c r="O31" s="139">
        <f t="shared" si="1"/>
        <v>0</v>
      </c>
      <c r="P31" s="142"/>
      <c r="Q31" s="140">
        <f t="shared" si="3"/>
        <v>0</v>
      </c>
      <c r="R31" s="217"/>
      <c r="S31" s="187"/>
      <c r="T31" s="96">
        <f>Resultate!P18</f>
        <v>1</v>
      </c>
      <c r="U31" s="28" t="str">
        <f t="shared" si="4"/>
        <v/>
      </c>
      <c r="V31" s="96">
        <f t="shared" si="2"/>
        <v>24</v>
      </c>
      <c r="W31" s="28" t="str">
        <f t="shared" si="5"/>
        <v/>
      </c>
      <c r="X31" s="96" t="str">
        <f t="shared" si="6"/>
        <v>1</v>
      </c>
      <c r="Y31" s="96">
        <f>IF(ISNA(VLOOKUP(X31,Daten!$R$3:$S$37,2,FALSE)),101,VLOOKUP(X31,Daten!$R$3:$S$37,2,FALSE))</f>
        <v>101</v>
      </c>
      <c r="Z31" s="96">
        <f t="shared" si="7"/>
        <v>0</v>
      </c>
      <c r="AA31" s="96">
        <f t="shared" si="8"/>
        <v>0</v>
      </c>
      <c r="AB31" s="96">
        <f t="shared" si="9"/>
        <v>0</v>
      </c>
      <c r="AC31" s="96">
        <f t="shared" si="10"/>
        <v>0</v>
      </c>
      <c r="AD31" s="96">
        <f t="shared" si="11"/>
        <v>0</v>
      </c>
      <c r="AE31" s="96">
        <f t="shared" si="12"/>
        <v>0</v>
      </c>
    </row>
    <row r="32" spans="1:33" ht="18.75" customHeight="1" x14ac:dyDescent="0.25">
      <c r="A32" s="132">
        <v>5</v>
      </c>
      <c r="B32" s="219"/>
      <c r="C32" s="226"/>
      <c r="D32" s="227" t="str">
        <f t="shared" si="0"/>
        <v/>
      </c>
      <c r="E32" s="136"/>
      <c r="F32" s="136"/>
      <c r="G32" s="134"/>
      <c r="H32" s="137"/>
      <c r="I32" s="138" t="str">
        <f>IF(ISBLANK(C32),"",IF(AND(AE32&gt;=5,Resultate!$Q19=3),Daten!$A$30,IF(AE32&gt;=3,IF(Resultate!$Q19=3,Daten!$A$29,Daten!$A$32),IF(AE32&lt;1,"-",IF(Resultate!$Q19=3,Daten!$A$28,Daten!$A$31)))))</f>
        <v/>
      </c>
      <c r="J32" s="142"/>
      <c r="K32" s="142"/>
      <c r="L32" s="142"/>
      <c r="M32" s="142"/>
      <c r="N32" s="142"/>
      <c r="O32" s="139">
        <f t="shared" si="1"/>
        <v>0</v>
      </c>
      <c r="P32" s="142"/>
      <c r="Q32" s="140">
        <f t="shared" si="3"/>
        <v>0</v>
      </c>
      <c r="R32" s="95"/>
      <c r="S32" s="187"/>
      <c r="T32" s="96">
        <f>Resultate!P19</f>
        <v>1</v>
      </c>
      <c r="U32" s="28" t="str">
        <f t="shared" si="4"/>
        <v/>
      </c>
      <c r="V32" s="96">
        <f t="shared" si="2"/>
        <v>24</v>
      </c>
      <c r="W32" s="28" t="str">
        <f t="shared" si="5"/>
        <v/>
      </c>
      <c r="X32" s="96" t="str">
        <f t="shared" si="6"/>
        <v>1</v>
      </c>
      <c r="Y32" s="96">
        <f>IF(ISNA(VLOOKUP(X32,Daten!$R$3:$S$37,2,FALSE)),101,VLOOKUP(X32,Daten!$R$3:$S$37,2,FALSE))</f>
        <v>101</v>
      </c>
      <c r="Z32" s="96">
        <f t="shared" si="7"/>
        <v>0</v>
      </c>
      <c r="AA32" s="96">
        <f t="shared" si="8"/>
        <v>0</v>
      </c>
      <c r="AB32" s="96">
        <f t="shared" si="9"/>
        <v>0</v>
      </c>
      <c r="AC32" s="96">
        <f t="shared" si="10"/>
        <v>0</v>
      </c>
      <c r="AD32" s="96">
        <f t="shared" si="11"/>
        <v>0</v>
      </c>
      <c r="AE32" s="96">
        <f t="shared" si="12"/>
        <v>0</v>
      </c>
    </row>
    <row r="33" spans="1:31" ht="18.75" customHeight="1" x14ac:dyDescent="0.25">
      <c r="A33" s="132">
        <v>6</v>
      </c>
      <c r="B33" s="219"/>
      <c r="C33" s="226"/>
      <c r="D33" s="227" t="str">
        <f t="shared" si="0"/>
        <v/>
      </c>
      <c r="E33" s="136"/>
      <c r="F33" s="136"/>
      <c r="G33" s="134"/>
      <c r="H33" s="137"/>
      <c r="I33" s="138" t="str">
        <f>IF(ISBLANK(C33),"",IF(AND(AE33&gt;=5,Resultate!$Q20=3),Daten!$A$30,IF(AE33&gt;=3,IF(Resultate!$Q20=3,Daten!$A$29,Daten!$A$32),IF(AE33&lt;1,"-",IF(Resultate!$Q20=3,Daten!$A$28,Daten!$A$31)))))</f>
        <v/>
      </c>
      <c r="J33" s="142"/>
      <c r="K33" s="142"/>
      <c r="L33" s="142"/>
      <c r="M33" s="142"/>
      <c r="N33" s="142"/>
      <c r="O33" s="139">
        <f t="shared" si="1"/>
        <v>0</v>
      </c>
      <c r="P33" s="142"/>
      <c r="Q33" s="140">
        <f t="shared" si="3"/>
        <v>0</v>
      </c>
      <c r="R33" s="95"/>
      <c r="S33" s="187"/>
      <c r="T33" s="96">
        <f>Resultate!P20</f>
        <v>1</v>
      </c>
      <c r="U33" s="28" t="str">
        <f t="shared" si="4"/>
        <v/>
      </c>
      <c r="V33" s="96">
        <f t="shared" si="2"/>
        <v>24</v>
      </c>
      <c r="W33" s="28" t="str">
        <f t="shared" si="5"/>
        <v/>
      </c>
      <c r="X33" s="96" t="str">
        <f t="shared" si="6"/>
        <v>1</v>
      </c>
      <c r="Y33" s="96">
        <f>IF(ISNA(VLOOKUP(X33,Daten!$R$3:$S$37,2,FALSE)),101,VLOOKUP(X33,Daten!$R$3:$S$37,2,FALSE))</f>
        <v>101</v>
      </c>
      <c r="Z33" s="96">
        <f t="shared" si="7"/>
        <v>0</v>
      </c>
      <c r="AA33" s="96">
        <f t="shared" si="8"/>
        <v>0</v>
      </c>
      <c r="AB33" s="96">
        <f t="shared" si="9"/>
        <v>0</v>
      </c>
      <c r="AC33" s="96">
        <f t="shared" si="10"/>
        <v>0</v>
      </c>
      <c r="AD33" s="96">
        <f t="shared" si="11"/>
        <v>0</v>
      </c>
      <c r="AE33" s="96">
        <f t="shared" si="12"/>
        <v>0</v>
      </c>
    </row>
    <row r="34" spans="1:31" ht="18.75" customHeight="1" x14ac:dyDescent="0.25">
      <c r="A34" s="132">
        <v>7</v>
      </c>
      <c r="B34" s="219"/>
      <c r="C34" s="226"/>
      <c r="D34" s="227" t="str">
        <f t="shared" si="0"/>
        <v/>
      </c>
      <c r="E34" s="136"/>
      <c r="F34" s="136"/>
      <c r="G34" s="134"/>
      <c r="H34" s="137"/>
      <c r="I34" s="138" t="str">
        <f>IF(ISBLANK(C34),"",IF(AND(AE34&gt;=5,Resultate!$Q21=3),Daten!$A$30,IF(AE34&gt;=3,IF(Resultate!$Q21=3,Daten!$A$29,Daten!$A$32),IF(AE34&lt;1,"-",IF(Resultate!$Q21=3,Daten!$A$28,Daten!$A$31)))))</f>
        <v/>
      </c>
      <c r="J34" s="142"/>
      <c r="K34" s="142"/>
      <c r="L34" s="142"/>
      <c r="M34" s="142"/>
      <c r="N34" s="142"/>
      <c r="O34" s="139">
        <f t="shared" si="1"/>
        <v>0</v>
      </c>
      <c r="P34" s="142"/>
      <c r="Q34" s="140">
        <f t="shared" si="3"/>
        <v>0</v>
      </c>
      <c r="R34" s="95"/>
      <c r="S34" s="187"/>
      <c r="T34" s="96">
        <f>Resultate!P21</f>
        <v>1</v>
      </c>
      <c r="U34" s="28" t="str">
        <f t="shared" si="4"/>
        <v/>
      </c>
      <c r="V34" s="96">
        <f t="shared" si="2"/>
        <v>24</v>
      </c>
      <c r="W34" s="28" t="str">
        <f t="shared" si="5"/>
        <v/>
      </c>
      <c r="X34" s="96" t="str">
        <f t="shared" si="6"/>
        <v>1</v>
      </c>
      <c r="Y34" s="96">
        <f>IF(ISNA(VLOOKUP(X34,Daten!$R$3:$S$37,2,FALSE)),101,VLOOKUP(X34,Daten!$R$3:$S$37,2,FALSE))</f>
        <v>101</v>
      </c>
      <c r="Z34" s="96">
        <f t="shared" si="7"/>
        <v>0</v>
      </c>
      <c r="AA34" s="96">
        <f t="shared" si="8"/>
        <v>0</v>
      </c>
      <c r="AB34" s="96">
        <f t="shared" si="9"/>
        <v>0</v>
      </c>
      <c r="AC34" s="96">
        <f t="shared" si="10"/>
        <v>0</v>
      </c>
      <c r="AD34" s="96">
        <f t="shared" si="11"/>
        <v>0</v>
      </c>
      <c r="AE34" s="96">
        <f t="shared" si="12"/>
        <v>0</v>
      </c>
    </row>
    <row r="35" spans="1:31" ht="18.75" customHeight="1" x14ac:dyDescent="0.25">
      <c r="A35" s="132">
        <v>8</v>
      </c>
      <c r="B35" s="219"/>
      <c r="C35" s="226"/>
      <c r="D35" s="227" t="str">
        <f t="shared" si="0"/>
        <v/>
      </c>
      <c r="E35" s="136"/>
      <c r="F35" s="136"/>
      <c r="G35" s="134"/>
      <c r="H35" s="137"/>
      <c r="I35" s="138" t="str">
        <f>IF(ISBLANK(C35),"",IF(AND(AE35&gt;=5,Resultate!$Q22=3),Daten!$A$30,IF(AE35&gt;=3,IF(Resultate!$Q22=3,Daten!$A$29,Daten!$A$32),IF(AE35&lt;1,"-",IF(Resultate!$Q22=3,Daten!$A$28,Daten!$A$31)))))</f>
        <v/>
      </c>
      <c r="J35" s="142"/>
      <c r="K35" s="142"/>
      <c r="L35" s="142"/>
      <c r="M35" s="142"/>
      <c r="N35" s="142"/>
      <c r="O35" s="139">
        <f t="shared" si="1"/>
        <v>0</v>
      </c>
      <c r="P35" s="142"/>
      <c r="Q35" s="140">
        <f t="shared" si="3"/>
        <v>0</v>
      </c>
      <c r="R35" s="95"/>
      <c r="S35" s="187"/>
      <c r="T35" s="96">
        <f>Resultate!P22</f>
        <v>1</v>
      </c>
      <c r="U35" s="28" t="str">
        <f t="shared" si="4"/>
        <v/>
      </c>
      <c r="V35" s="96">
        <f t="shared" si="2"/>
        <v>24</v>
      </c>
      <c r="W35" s="28" t="str">
        <f t="shared" si="5"/>
        <v/>
      </c>
      <c r="X35" s="96" t="str">
        <f t="shared" si="6"/>
        <v>1</v>
      </c>
      <c r="Y35" s="96">
        <f>IF(ISNA(VLOOKUP(X35,Daten!$R$3:$S$37,2,FALSE)),101,VLOOKUP(X35,Daten!$R$3:$S$37,2,FALSE))</f>
        <v>101</v>
      </c>
      <c r="Z35" s="96">
        <f t="shared" si="7"/>
        <v>0</v>
      </c>
      <c r="AA35" s="96">
        <f t="shared" si="8"/>
        <v>0</v>
      </c>
      <c r="AB35" s="96">
        <f t="shared" si="9"/>
        <v>0</v>
      </c>
      <c r="AC35" s="96">
        <f t="shared" si="10"/>
        <v>0</v>
      </c>
      <c r="AD35" s="96">
        <f t="shared" si="11"/>
        <v>0</v>
      </c>
      <c r="AE35" s="96">
        <f t="shared" si="12"/>
        <v>0</v>
      </c>
    </row>
    <row r="36" spans="1:31" ht="18.75" customHeight="1" x14ac:dyDescent="0.25">
      <c r="A36" s="132">
        <v>9</v>
      </c>
      <c r="B36" s="225"/>
      <c r="C36" s="226"/>
      <c r="D36" s="227" t="str">
        <f t="shared" si="0"/>
        <v/>
      </c>
      <c r="E36" s="136"/>
      <c r="F36" s="136"/>
      <c r="G36" s="134"/>
      <c r="H36" s="137"/>
      <c r="I36" s="138" t="str">
        <f>IF(ISBLANK(C36),"",IF(AND(AE36&gt;=5,Resultate!$Q23=3),Daten!$A$30,IF(AE36&gt;=3,IF(Resultate!$Q23=3,Daten!$A$29,Daten!$A$32),IF(AE36&lt;1,"-",IF(Resultate!$Q23=3,Daten!$A$28,Daten!$A$31)))))</f>
        <v/>
      </c>
      <c r="J36" s="142"/>
      <c r="K36" s="142"/>
      <c r="L36" s="142"/>
      <c r="M36" s="142"/>
      <c r="N36" s="142"/>
      <c r="O36" s="139">
        <f t="shared" si="1"/>
        <v>0</v>
      </c>
      <c r="P36" s="142"/>
      <c r="Q36" s="140">
        <f t="shared" si="3"/>
        <v>0</v>
      </c>
      <c r="R36" s="217"/>
      <c r="S36" s="187"/>
      <c r="T36" s="96">
        <f>Resultate!P23</f>
        <v>1</v>
      </c>
      <c r="U36" s="28" t="str">
        <f t="shared" si="4"/>
        <v/>
      </c>
      <c r="V36" s="96">
        <f t="shared" si="2"/>
        <v>24</v>
      </c>
      <c r="W36" s="28" t="str">
        <f t="shared" si="5"/>
        <v/>
      </c>
      <c r="X36" s="96" t="str">
        <f t="shared" si="6"/>
        <v>1</v>
      </c>
      <c r="Y36" s="96">
        <f>IF(ISNA(VLOOKUP(X36,Daten!$R$3:$S$37,2,FALSE)),101,VLOOKUP(X36,Daten!$R$3:$S$37,2,FALSE))</f>
        <v>101</v>
      </c>
      <c r="Z36" s="96">
        <f t="shared" si="7"/>
        <v>0</v>
      </c>
      <c r="AA36" s="96">
        <f t="shared" si="8"/>
        <v>0</v>
      </c>
      <c r="AB36" s="96">
        <f t="shared" si="9"/>
        <v>0</v>
      </c>
      <c r="AC36" s="96">
        <f t="shared" si="10"/>
        <v>0</v>
      </c>
      <c r="AD36" s="96">
        <f t="shared" si="11"/>
        <v>0</v>
      </c>
      <c r="AE36" s="96">
        <f t="shared" si="12"/>
        <v>0</v>
      </c>
    </row>
    <row r="37" spans="1:31" ht="18.75" customHeight="1" x14ac:dyDescent="0.25">
      <c r="A37" s="132">
        <v>10</v>
      </c>
      <c r="B37" s="225"/>
      <c r="C37" s="226"/>
      <c r="D37" s="227" t="str">
        <f t="shared" si="0"/>
        <v/>
      </c>
      <c r="E37" s="136"/>
      <c r="F37" s="136"/>
      <c r="G37" s="134"/>
      <c r="H37" s="137"/>
      <c r="I37" s="138" t="str">
        <f>IF(ISBLANK(C37),"",IF(AND(AE37&gt;=5,Resultate!$Q24=3),Daten!$A$30,IF(AE37&gt;=3,IF(Resultate!$Q24=3,Daten!$A$29,Daten!$A$32),IF(AE37&lt;1,"-",IF(Resultate!$Q24=3,Daten!$A$28,Daten!$A$31)))))</f>
        <v/>
      </c>
      <c r="J37" s="142"/>
      <c r="K37" s="142"/>
      <c r="L37" s="142"/>
      <c r="M37" s="142"/>
      <c r="N37" s="142"/>
      <c r="O37" s="139">
        <f t="shared" si="1"/>
        <v>0</v>
      </c>
      <c r="P37" s="142"/>
      <c r="Q37" s="140">
        <f t="shared" si="3"/>
        <v>0</v>
      </c>
      <c r="R37" s="217"/>
      <c r="S37" s="187"/>
      <c r="T37" s="96">
        <f>Resultate!P24</f>
        <v>1</v>
      </c>
      <c r="U37" s="28" t="str">
        <f t="shared" si="4"/>
        <v/>
      </c>
      <c r="V37" s="96">
        <f t="shared" si="2"/>
        <v>24</v>
      </c>
      <c r="W37" s="28" t="str">
        <f t="shared" si="5"/>
        <v/>
      </c>
      <c r="X37" s="96" t="str">
        <f t="shared" si="6"/>
        <v>1</v>
      </c>
      <c r="Y37" s="96">
        <f>IF(ISNA(VLOOKUP(X37,Daten!$R$3:$S$37,2,FALSE)),101,VLOOKUP(X37,Daten!$R$3:$S$37,2,FALSE))</f>
        <v>101</v>
      </c>
      <c r="Z37" s="96">
        <f t="shared" si="7"/>
        <v>0</v>
      </c>
      <c r="AA37" s="96">
        <f t="shared" si="8"/>
        <v>0</v>
      </c>
      <c r="AB37" s="96">
        <f t="shared" si="9"/>
        <v>0</v>
      </c>
      <c r="AC37" s="96">
        <f t="shared" si="10"/>
        <v>0</v>
      </c>
      <c r="AD37" s="96">
        <f t="shared" si="11"/>
        <v>0</v>
      </c>
      <c r="AE37" s="96">
        <f t="shared" si="12"/>
        <v>0</v>
      </c>
    </row>
    <row r="38" spans="1:31" ht="18.75" customHeight="1" x14ac:dyDescent="0.25">
      <c r="A38" s="132">
        <v>11</v>
      </c>
      <c r="B38" s="219"/>
      <c r="C38" s="226"/>
      <c r="D38" s="227" t="str">
        <f t="shared" si="0"/>
        <v/>
      </c>
      <c r="E38" s="136"/>
      <c r="F38" s="136"/>
      <c r="G38" s="134"/>
      <c r="H38" s="137"/>
      <c r="I38" s="138" t="str">
        <f>IF(ISBLANK(C38),"",IF(AND(AE38&gt;=5,Resultate!$Q25=3),Daten!$A$30,IF(AE38&gt;=3,IF(Resultate!$Q25=3,Daten!$A$29,Daten!$A$32),IF(AE38&lt;1,"-",IF(Resultate!$Q25=3,Daten!$A$28,Daten!$A$31)))))</f>
        <v/>
      </c>
      <c r="J38" s="142"/>
      <c r="K38" s="142"/>
      <c r="L38" s="142"/>
      <c r="M38" s="142"/>
      <c r="N38" s="142"/>
      <c r="O38" s="139">
        <f t="shared" si="1"/>
        <v>0</v>
      </c>
      <c r="P38" s="142"/>
      <c r="Q38" s="140">
        <f t="shared" si="3"/>
        <v>0</v>
      </c>
      <c r="R38" s="217"/>
      <c r="S38" s="187"/>
      <c r="T38" s="96">
        <f>Resultate!P25</f>
        <v>1</v>
      </c>
      <c r="U38" s="28" t="str">
        <f t="shared" si="4"/>
        <v/>
      </c>
      <c r="V38" s="96">
        <f t="shared" si="2"/>
        <v>24</v>
      </c>
      <c r="W38" s="28" t="str">
        <f t="shared" si="5"/>
        <v/>
      </c>
      <c r="X38" s="96" t="str">
        <f t="shared" si="6"/>
        <v>1</v>
      </c>
      <c r="Y38" s="96">
        <f>IF(ISNA(VLOOKUP(X38,Daten!$R$3:$S$37,2,FALSE)),101,VLOOKUP(X38,Daten!$R$3:$S$37,2,FALSE))</f>
        <v>101</v>
      </c>
      <c r="Z38" s="96">
        <f t="shared" si="7"/>
        <v>0</v>
      </c>
      <c r="AA38" s="96">
        <f t="shared" si="8"/>
        <v>0</v>
      </c>
      <c r="AB38" s="96">
        <f t="shared" si="9"/>
        <v>0</v>
      </c>
      <c r="AC38" s="96">
        <f t="shared" si="10"/>
        <v>0</v>
      </c>
      <c r="AD38" s="96">
        <f t="shared" si="11"/>
        <v>0</v>
      </c>
      <c r="AE38" s="96">
        <f t="shared" si="12"/>
        <v>0</v>
      </c>
    </row>
    <row r="39" spans="1:31" ht="18.75" customHeight="1" x14ac:dyDescent="0.25">
      <c r="A39" s="132">
        <v>12</v>
      </c>
      <c r="B39" s="219"/>
      <c r="C39" s="226"/>
      <c r="D39" s="227" t="str">
        <f t="shared" si="0"/>
        <v/>
      </c>
      <c r="E39" s="136"/>
      <c r="F39" s="136"/>
      <c r="G39" s="134"/>
      <c r="H39" s="137"/>
      <c r="I39" s="138" t="str">
        <f>IF(ISBLANK(C39),"",IF(AND(AE39&gt;=5,Resultate!$Q26=3),Daten!$A$30,IF(AE39&gt;=3,IF(Resultate!$Q26=3,Daten!$A$29,Daten!$A$32),IF(AE39&lt;1,"-",IF(Resultate!$Q26=3,Daten!$A$28,Daten!$A$31)))))</f>
        <v/>
      </c>
      <c r="J39" s="142"/>
      <c r="K39" s="142"/>
      <c r="L39" s="142"/>
      <c r="M39" s="142"/>
      <c r="N39" s="142"/>
      <c r="O39" s="139">
        <f t="shared" si="1"/>
        <v>0</v>
      </c>
      <c r="P39" s="142"/>
      <c r="Q39" s="140">
        <f t="shared" si="3"/>
        <v>0</v>
      </c>
      <c r="R39" s="217"/>
      <c r="S39" s="187"/>
      <c r="T39" s="96">
        <f>Resultate!P26</f>
        <v>1</v>
      </c>
      <c r="U39" s="28" t="str">
        <f t="shared" si="4"/>
        <v/>
      </c>
      <c r="V39" s="96">
        <f t="shared" si="2"/>
        <v>24</v>
      </c>
      <c r="W39" s="28" t="str">
        <f t="shared" si="5"/>
        <v/>
      </c>
      <c r="X39" s="96" t="str">
        <f t="shared" si="6"/>
        <v>1</v>
      </c>
      <c r="Y39" s="96">
        <f>IF(ISNA(VLOOKUP(X39,Daten!$R$3:$S$37,2,FALSE)),101,VLOOKUP(X39,Daten!$R$3:$S$37,2,FALSE))</f>
        <v>101</v>
      </c>
      <c r="Z39" s="96">
        <f t="shared" si="7"/>
        <v>0</v>
      </c>
      <c r="AA39" s="96">
        <f t="shared" si="8"/>
        <v>0</v>
      </c>
      <c r="AB39" s="96">
        <f t="shared" si="9"/>
        <v>0</v>
      </c>
      <c r="AC39" s="96">
        <f t="shared" si="10"/>
        <v>0</v>
      </c>
      <c r="AD39" s="96">
        <f t="shared" si="11"/>
        <v>0</v>
      </c>
      <c r="AE39" s="96">
        <f t="shared" si="12"/>
        <v>0</v>
      </c>
    </row>
    <row r="40" spans="1:31" ht="18.75" customHeight="1" x14ac:dyDescent="0.25">
      <c r="A40" s="132">
        <v>13</v>
      </c>
      <c r="B40" s="219"/>
      <c r="C40" s="226"/>
      <c r="D40" s="227" t="str">
        <f>W40</f>
        <v/>
      </c>
      <c r="E40" s="136"/>
      <c r="F40" s="136"/>
      <c r="G40" s="134"/>
      <c r="H40" s="143"/>
      <c r="I40" s="138" t="str">
        <f>IF(ISBLANK(C40),"",IF(AND(AE40&gt;=5,Resultate!$Q27=3),Daten!$A$30,IF(AE40&gt;=3,IF(Resultate!$Q27=3,Daten!$A$29,Daten!$A$32),IF(AE40&lt;1,"-",IF(Resultate!$Q27=3,Daten!$A$28,Daten!$A$31)))))</f>
        <v/>
      </c>
      <c r="J40" s="142"/>
      <c r="K40" s="142"/>
      <c r="L40" s="142"/>
      <c r="M40" s="142"/>
      <c r="N40" s="142"/>
      <c r="O40" s="139">
        <f t="shared" si="1"/>
        <v>0</v>
      </c>
      <c r="P40" s="142"/>
      <c r="Q40" s="140">
        <f t="shared" si="3"/>
        <v>0</v>
      </c>
      <c r="R40" s="217"/>
      <c r="S40" s="187"/>
      <c r="T40" s="96">
        <f>Resultate!P27</f>
        <v>1</v>
      </c>
      <c r="U40" s="28" t="str">
        <f t="shared" si="4"/>
        <v/>
      </c>
      <c r="V40" s="96">
        <f t="shared" si="2"/>
        <v>24</v>
      </c>
      <c r="W40" s="28" t="str">
        <f t="shared" si="5"/>
        <v/>
      </c>
      <c r="X40" s="96" t="str">
        <f t="shared" si="6"/>
        <v>1</v>
      </c>
      <c r="Y40" s="96">
        <f>IF(ISNA(VLOOKUP(X40,Daten!$R$3:$S$37,2,FALSE)),101,VLOOKUP(X40,Daten!$R$3:$S$37,2,FALSE))</f>
        <v>101</v>
      </c>
      <c r="Z40" s="96">
        <f t="shared" si="7"/>
        <v>0</v>
      </c>
      <c r="AA40" s="96">
        <f t="shared" si="8"/>
        <v>0</v>
      </c>
      <c r="AB40" s="96">
        <f t="shared" si="9"/>
        <v>0</v>
      </c>
      <c r="AC40" s="96">
        <f t="shared" si="10"/>
        <v>0</v>
      </c>
      <c r="AD40" s="96">
        <f t="shared" si="11"/>
        <v>0</v>
      </c>
      <c r="AE40" s="96">
        <f t="shared" si="12"/>
        <v>0</v>
      </c>
    </row>
    <row r="41" spans="1:31" ht="18.75" customHeight="1" x14ac:dyDescent="0.25">
      <c r="A41" s="132">
        <v>14</v>
      </c>
      <c r="B41" s="219"/>
      <c r="C41" s="226"/>
      <c r="D41" s="227" t="str">
        <f t="shared" ref="D41:D44" si="13">W41</f>
        <v/>
      </c>
      <c r="E41" s="136"/>
      <c r="F41" s="136"/>
      <c r="G41" s="134"/>
      <c r="H41" s="143"/>
      <c r="I41" s="138" t="str">
        <f>IF(ISBLANK(C41),"",IF(AND(AE41&gt;=5,Resultate!$Q28=3),Daten!$A$30,IF(AE41&gt;=3,IF(Resultate!$Q28=3,Daten!$A$29,Daten!$A$32),IF(AE41&lt;1,"-",IF(Resultate!$Q28=3,Daten!$A$28,Daten!$A$31)))))</f>
        <v/>
      </c>
      <c r="J41" s="142"/>
      <c r="K41" s="142"/>
      <c r="L41" s="142"/>
      <c r="M41" s="142"/>
      <c r="N41" s="142"/>
      <c r="O41" s="139">
        <f t="shared" si="1"/>
        <v>0</v>
      </c>
      <c r="P41" s="142"/>
      <c r="Q41" s="140">
        <f t="shared" si="3"/>
        <v>0</v>
      </c>
      <c r="R41" s="217"/>
      <c r="S41" s="187"/>
      <c r="T41" s="96">
        <f>Resultate!P28</f>
        <v>1</v>
      </c>
      <c r="U41" s="28" t="str">
        <f t="shared" si="4"/>
        <v/>
      </c>
      <c r="V41" s="96">
        <f t="shared" si="2"/>
        <v>24</v>
      </c>
      <c r="W41" s="28" t="str">
        <f t="shared" si="5"/>
        <v/>
      </c>
      <c r="X41" s="96" t="str">
        <f t="shared" si="6"/>
        <v>1</v>
      </c>
      <c r="Y41" s="96">
        <f>IF(ISNA(VLOOKUP(X41,Daten!$R$3:$S$37,2,FALSE)),101,VLOOKUP(X41,Daten!$R$3:$S$37,2,FALSE))</f>
        <v>101</v>
      </c>
      <c r="Z41" s="96">
        <f t="shared" si="7"/>
        <v>0</v>
      </c>
      <c r="AA41" s="96">
        <f t="shared" si="8"/>
        <v>0</v>
      </c>
      <c r="AB41" s="96">
        <f t="shared" si="9"/>
        <v>0</v>
      </c>
      <c r="AC41" s="96">
        <f t="shared" si="10"/>
        <v>0</v>
      </c>
      <c r="AD41" s="96">
        <f t="shared" si="11"/>
        <v>0</v>
      </c>
      <c r="AE41" s="96">
        <f t="shared" si="12"/>
        <v>0</v>
      </c>
    </row>
    <row r="42" spans="1:31" ht="18.75" customHeight="1" x14ac:dyDescent="0.25">
      <c r="A42" s="132">
        <v>15</v>
      </c>
      <c r="B42" s="219"/>
      <c r="C42" s="226"/>
      <c r="D42" s="227" t="str">
        <f t="shared" si="13"/>
        <v/>
      </c>
      <c r="E42" s="136"/>
      <c r="F42" s="136"/>
      <c r="G42" s="134"/>
      <c r="H42" s="143"/>
      <c r="I42" s="138" t="str">
        <f>IF(ISBLANK(C42),"",IF(AND(AE42&gt;=5,Resultate!$Q29=3),Daten!$A$30,IF(AE42&gt;=3,IF(Resultate!$Q29=3,Daten!$A$29,Daten!$A$32),IF(AE42&lt;1,"-",IF(Resultate!$Q29=3,Daten!$A$28,Daten!$A$31)))))</f>
        <v/>
      </c>
      <c r="J42" s="142"/>
      <c r="K42" s="142"/>
      <c r="L42" s="142"/>
      <c r="M42" s="142"/>
      <c r="N42" s="142"/>
      <c r="O42" s="139">
        <f t="shared" si="1"/>
        <v>0</v>
      </c>
      <c r="P42" s="142"/>
      <c r="Q42" s="140">
        <f t="shared" si="3"/>
        <v>0</v>
      </c>
      <c r="R42" s="95"/>
      <c r="S42" s="187"/>
      <c r="T42" s="96">
        <f>Resultate!P29</f>
        <v>1</v>
      </c>
      <c r="U42" s="28" t="str">
        <f t="shared" si="4"/>
        <v/>
      </c>
      <c r="V42" s="96">
        <f t="shared" si="2"/>
        <v>24</v>
      </c>
      <c r="W42" s="28" t="str">
        <f t="shared" si="5"/>
        <v/>
      </c>
      <c r="X42" s="96" t="str">
        <f t="shared" si="6"/>
        <v>1</v>
      </c>
      <c r="Y42" s="96">
        <f>IF(ISNA(VLOOKUP(X42,Daten!$R$3:$S$37,2,FALSE)),101,VLOOKUP(X42,Daten!$R$3:$S$37,2,FALSE))</f>
        <v>101</v>
      </c>
      <c r="Z42" s="96">
        <f t="shared" si="7"/>
        <v>0</v>
      </c>
      <c r="AA42" s="96">
        <f t="shared" si="8"/>
        <v>0</v>
      </c>
      <c r="AB42" s="96">
        <f t="shared" si="9"/>
        <v>0</v>
      </c>
      <c r="AC42" s="96">
        <f t="shared" si="10"/>
        <v>0</v>
      </c>
      <c r="AD42" s="96">
        <f t="shared" si="11"/>
        <v>0</v>
      </c>
      <c r="AE42" s="96">
        <f t="shared" si="12"/>
        <v>0</v>
      </c>
    </row>
    <row r="43" spans="1:31" ht="18.75" customHeight="1" x14ac:dyDescent="0.25">
      <c r="A43" s="132">
        <v>16</v>
      </c>
      <c r="B43" s="219"/>
      <c r="C43" s="226"/>
      <c r="D43" s="227" t="str">
        <f t="shared" si="13"/>
        <v/>
      </c>
      <c r="E43" s="136"/>
      <c r="F43" s="136"/>
      <c r="G43" s="134"/>
      <c r="H43" s="143"/>
      <c r="I43" s="138" t="str">
        <f>IF(ISBLANK(C43),"",IF(AND(AE43&gt;=5,Resultate!$Q30=3),Daten!$A$30,IF(AE43&gt;=3,IF(Resultate!$Q30=3,Daten!$A$29,Daten!$A$32),IF(AE43&lt;1,"-",IF(Resultate!$Q30=3,Daten!$A$28,Daten!$A$31)))))</f>
        <v/>
      </c>
      <c r="J43" s="142"/>
      <c r="K43" s="142"/>
      <c r="L43" s="142"/>
      <c r="M43" s="142"/>
      <c r="N43" s="142"/>
      <c r="O43" s="139">
        <f t="shared" si="1"/>
        <v>0</v>
      </c>
      <c r="P43" s="142"/>
      <c r="Q43" s="140">
        <f t="shared" si="3"/>
        <v>0</v>
      </c>
      <c r="R43" s="95"/>
      <c r="S43" s="187"/>
      <c r="T43" s="96">
        <f>Resultate!P30</f>
        <v>1</v>
      </c>
      <c r="U43" s="28" t="str">
        <f t="shared" si="4"/>
        <v/>
      </c>
      <c r="V43" s="96">
        <f t="shared" si="2"/>
        <v>24</v>
      </c>
      <c r="W43" s="28" t="str">
        <f t="shared" si="5"/>
        <v/>
      </c>
      <c r="X43" s="96" t="str">
        <f t="shared" si="6"/>
        <v>1</v>
      </c>
      <c r="Y43" s="96">
        <f>IF(ISNA(VLOOKUP(X43,Daten!$R$3:$S$37,2,FALSE)),101,VLOOKUP(X43,Daten!$R$3:$S$37,2,FALSE))</f>
        <v>101</v>
      </c>
      <c r="Z43" s="96">
        <f t="shared" si="7"/>
        <v>0</v>
      </c>
      <c r="AA43" s="96">
        <f t="shared" si="8"/>
        <v>0</v>
      </c>
      <c r="AB43" s="96">
        <f t="shared" si="9"/>
        <v>0</v>
      </c>
      <c r="AC43" s="96">
        <f t="shared" si="10"/>
        <v>0</v>
      </c>
      <c r="AD43" s="96">
        <f t="shared" si="11"/>
        <v>0</v>
      </c>
      <c r="AE43" s="96">
        <f t="shared" si="12"/>
        <v>0</v>
      </c>
    </row>
    <row r="44" spans="1:31" ht="18.75" customHeight="1" x14ac:dyDescent="0.25">
      <c r="A44" s="132">
        <v>17</v>
      </c>
      <c r="B44" s="219"/>
      <c r="C44" s="226"/>
      <c r="D44" s="227" t="str">
        <f t="shared" si="13"/>
        <v/>
      </c>
      <c r="E44" s="136"/>
      <c r="F44" s="136"/>
      <c r="G44" s="134"/>
      <c r="H44" s="143"/>
      <c r="I44" s="138" t="str">
        <f>IF(ISBLANK(C44),"",IF(AND(AE44&gt;=5,Resultate!$Q31=3),Daten!$A$30,IF(AE44&gt;=3,IF(Resultate!$Q31=3,Daten!$A$29,Daten!$A$32),IF(AE44&lt;1,"-",IF(Resultate!$Q31=3,Daten!$A$28,Daten!$A$31)))))</f>
        <v/>
      </c>
      <c r="J44" s="142"/>
      <c r="K44" s="142"/>
      <c r="L44" s="142"/>
      <c r="M44" s="142"/>
      <c r="N44" s="142"/>
      <c r="O44" s="139">
        <f t="shared" si="1"/>
        <v>0</v>
      </c>
      <c r="P44" s="142"/>
      <c r="Q44" s="140">
        <f t="shared" si="3"/>
        <v>0</v>
      </c>
      <c r="R44" s="95"/>
      <c r="S44" s="187"/>
      <c r="T44" s="96">
        <f>Resultate!P31</f>
        <v>1</v>
      </c>
      <c r="U44" s="28" t="str">
        <f t="shared" si="4"/>
        <v/>
      </c>
      <c r="V44" s="96">
        <f t="shared" si="2"/>
        <v>24</v>
      </c>
      <c r="W44" s="28" t="str">
        <f t="shared" si="5"/>
        <v/>
      </c>
      <c r="X44" s="96" t="str">
        <f t="shared" si="6"/>
        <v>1</v>
      </c>
      <c r="Y44" s="96">
        <f>IF(ISNA(VLOOKUP(X44,Daten!$R$3:$S$37,2,FALSE)),101,VLOOKUP(X44,Daten!$R$3:$S$37,2,FALSE))</f>
        <v>101</v>
      </c>
      <c r="Z44" s="96">
        <f t="shared" si="7"/>
        <v>0</v>
      </c>
      <c r="AA44" s="96">
        <f t="shared" si="8"/>
        <v>0</v>
      </c>
      <c r="AB44" s="96">
        <f t="shared" si="9"/>
        <v>0</v>
      </c>
      <c r="AC44" s="96">
        <f t="shared" si="10"/>
        <v>0</v>
      </c>
      <c r="AD44" s="96">
        <f t="shared" si="11"/>
        <v>0</v>
      </c>
      <c r="AE44" s="96">
        <f t="shared" si="12"/>
        <v>0</v>
      </c>
    </row>
    <row r="45" spans="1:31" ht="18.75" customHeight="1" x14ac:dyDescent="0.25">
      <c r="A45" s="132">
        <v>18</v>
      </c>
      <c r="B45" s="133"/>
      <c r="C45" s="134"/>
      <c r="D45" s="135" t="str">
        <f t="shared" ref="D45:D52" si="14">W45</f>
        <v/>
      </c>
      <c r="E45" s="136"/>
      <c r="F45" s="136"/>
      <c r="G45" s="134"/>
      <c r="H45" s="143"/>
      <c r="I45" s="138" t="str">
        <f>IF(ISBLANK(C45),"",IF(AND(AE45&gt;=5,Resultate!$Q32=3),Daten!$A$30,IF(AE45&gt;=3,IF(Resultate!$Q32=3,Daten!$A$29,Daten!$A$32),IF(AE45&lt;1,"-",IF(Resultate!$Q32=3,Daten!$A$28,Daten!$A$31)))))</f>
        <v/>
      </c>
      <c r="J45" s="142"/>
      <c r="K45" s="142"/>
      <c r="L45" s="142"/>
      <c r="M45" s="142"/>
      <c r="N45" s="142"/>
      <c r="O45" s="139">
        <f t="shared" si="1"/>
        <v>0</v>
      </c>
      <c r="P45" s="142"/>
      <c r="Q45" s="140">
        <f t="shared" si="3"/>
        <v>0</v>
      </c>
      <c r="R45" s="95"/>
      <c r="S45" s="187"/>
      <c r="T45" s="96">
        <f>Resultate!P32</f>
        <v>1</v>
      </c>
      <c r="U45" s="28" t="str">
        <f t="shared" si="4"/>
        <v/>
      </c>
      <c r="V45" s="96">
        <f t="shared" si="2"/>
        <v>24</v>
      </c>
      <c r="W45" s="28" t="str">
        <f t="shared" si="5"/>
        <v/>
      </c>
      <c r="X45" s="96" t="str">
        <f t="shared" si="6"/>
        <v>1</v>
      </c>
      <c r="Y45" s="96">
        <f>IF(ISNA(VLOOKUP(X45,Daten!$R$3:$S$37,2,FALSE)),101,VLOOKUP(X45,Daten!$R$3:$S$37,2,FALSE))</f>
        <v>101</v>
      </c>
      <c r="Z45" s="96">
        <f t="shared" si="7"/>
        <v>0</v>
      </c>
      <c r="AA45" s="96">
        <f t="shared" si="8"/>
        <v>0</v>
      </c>
      <c r="AB45" s="96">
        <f t="shared" si="9"/>
        <v>0</v>
      </c>
      <c r="AC45" s="96">
        <f t="shared" si="10"/>
        <v>0</v>
      </c>
      <c r="AD45" s="96">
        <f t="shared" si="11"/>
        <v>0</v>
      </c>
      <c r="AE45" s="96">
        <f t="shared" si="12"/>
        <v>0</v>
      </c>
    </row>
    <row r="46" spans="1:31" ht="18.75" customHeight="1" x14ac:dyDescent="0.25">
      <c r="A46" s="132">
        <v>19</v>
      </c>
      <c r="B46" s="133"/>
      <c r="C46" s="134"/>
      <c r="D46" s="135" t="str">
        <f t="shared" si="14"/>
        <v/>
      </c>
      <c r="E46" s="136"/>
      <c r="F46" s="136"/>
      <c r="G46" s="134"/>
      <c r="H46" s="143"/>
      <c r="I46" s="138" t="str">
        <f>IF(ISBLANK(C46),"",IF(AND(AE46&gt;=5,Resultate!$Q33=3),Daten!$A$30,IF(AE46&gt;=3,IF(Resultate!$Q33=3,Daten!$A$29,Daten!$A$32),IF(AE46&lt;1,"-",IF(Resultate!$Q33=3,Daten!$A$28,Daten!$A$31)))))</f>
        <v/>
      </c>
      <c r="J46" s="142"/>
      <c r="K46" s="142"/>
      <c r="L46" s="142"/>
      <c r="M46" s="142"/>
      <c r="N46" s="142"/>
      <c r="O46" s="139">
        <f t="shared" si="1"/>
        <v>0</v>
      </c>
      <c r="P46" s="142"/>
      <c r="Q46" s="140">
        <f t="shared" si="3"/>
        <v>0</v>
      </c>
      <c r="R46" s="95"/>
      <c r="S46" s="187"/>
      <c r="T46" s="96">
        <f>Resultate!P33</f>
        <v>1</v>
      </c>
      <c r="U46" s="28" t="str">
        <f t="shared" si="4"/>
        <v/>
      </c>
      <c r="V46" s="96">
        <f t="shared" si="2"/>
        <v>24</v>
      </c>
      <c r="W46" s="28" t="str">
        <f t="shared" si="5"/>
        <v/>
      </c>
      <c r="X46" s="96" t="str">
        <f t="shared" si="6"/>
        <v>1</v>
      </c>
      <c r="Y46" s="96">
        <f>IF(ISNA(VLOOKUP(X46,Daten!$R$3:$S$37,2,FALSE)),101,VLOOKUP(X46,Daten!$R$3:$S$37,2,FALSE))</f>
        <v>101</v>
      </c>
      <c r="Z46" s="96">
        <f t="shared" si="7"/>
        <v>0</v>
      </c>
      <c r="AA46" s="96">
        <f t="shared" si="8"/>
        <v>0</v>
      </c>
      <c r="AB46" s="96">
        <f t="shared" si="9"/>
        <v>0</v>
      </c>
      <c r="AC46" s="96">
        <f t="shared" si="10"/>
        <v>0</v>
      </c>
      <c r="AD46" s="96">
        <f t="shared" si="11"/>
        <v>0</v>
      </c>
      <c r="AE46" s="96">
        <f t="shared" si="12"/>
        <v>0</v>
      </c>
    </row>
    <row r="47" spans="1:31" ht="18.75" customHeight="1" x14ac:dyDescent="0.25">
      <c r="A47" s="132">
        <v>20</v>
      </c>
      <c r="B47" s="133"/>
      <c r="C47" s="134"/>
      <c r="D47" s="135" t="str">
        <f t="shared" si="14"/>
        <v/>
      </c>
      <c r="E47" s="136"/>
      <c r="F47" s="136"/>
      <c r="G47" s="134"/>
      <c r="H47" s="143"/>
      <c r="I47" s="138" t="str">
        <f>IF(ISBLANK(C47),"",IF(AND(AE47&gt;=5,Resultate!$Q34=3),Daten!$A$30,IF(AE47&gt;=3,IF(Resultate!$Q34=3,Daten!$A$29,Daten!$A$32),IF(AE47&lt;1,"-",IF(Resultate!$Q34=3,Daten!$A$28,Daten!$A$31)))))</f>
        <v/>
      </c>
      <c r="J47" s="142"/>
      <c r="K47" s="142"/>
      <c r="L47" s="142"/>
      <c r="M47" s="142"/>
      <c r="N47" s="142"/>
      <c r="O47" s="139">
        <f t="shared" si="1"/>
        <v>0</v>
      </c>
      <c r="P47" s="142"/>
      <c r="Q47" s="140">
        <f t="shared" si="3"/>
        <v>0</v>
      </c>
      <c r="R47" s="95"/>
      <c r="S47" s="187"/>
      <c r="T47" s="96">
        <f>Resultate!P34</f>
        <v>1</v>
      </c>
      <c r="U47" s="28" t="str">
        <f t="shared" si="4"/>
        <v/>
      </c>
      <c r="V47" s="96">
        <f t="shared" si="2"/>
        <v>24</v>
      </c>
      <c r="W47" s="28" t="str">
        <f t="shared" si="5"/>
        <v/>
      </c>
      <c r="X47" s="96" t="str">
        <f t="shared" si="6"/>
        <v>1</v>
      </c>
      <c r="Y47" s="96">
        <f>IF(ISNA(VLOOKUP(X47,Daten!$R$3:$S$37,2,FALSE)),101,VLOOKUP(X47,Daten!$R$3:$S$37,2,FALSE))</f>
        <v>101</v>
      </c>
      <c r="Z47" s="96">
        <f t="shared" si="7"/>
        <v>0</v>
      </c>
      <c r="AA47" s="96">
        <f t="shared" si="8"/>
        <v>0</v>
      </c>
      <c r="AB47" s="96">
        <f t="shared" si="9"/>
        <v>0</v>
      </c>
      <c r="AC47" s="96">
        <f t="shared" si="10"/>
        <v>0</v>
      </c>
      <c r="AD47" s="96">
        <f t="shared" si="11"/>
        <v>0</v>
      </c>
      <c r="AE47" s="96">
        <f t="shared" si="12"/>
        <v>0</v>
      </c>
    </row>
    <row r="48" spans="1:31" ht="18.75" customHeight="1" x14ac:dyDescent="0.25">
      <c r="A48" s="132">
        <v>21</v>
      </c>
      <c r="B48" s="133"/>
      <c r="C48" s="134"/>
      <c r="D48" s="135" t="str">
        <f t="shared" si="14"/>
        <v/>
      </c>
      <c r="E48" s="136"/>
      <c r="F48" s="136"/>
      <c r="G48" s="134"/>
      <c r="H48" s="143"/>
      <c r="I48" s="138" t="str">
        <f>IF(ISBLANK(C48),"",IF(AND(AE48&gt;=5,Resultate!$Q35=3),Daten!$A$30,IF(AE48&gt;=3,IF(Resultate!$Q35=3,Daten!$A$29,Daten!$A$32),IF(AE48&lt;1,"-",IF(Resultate!$Q35=3,Daten!$A$28,Daten!$A$31)))))</f>
        <v/>
      </c>
      <c r="J48" s="142"/>
      <c r="K48" s="142"/>
      <c r="L48" s="142"/>
      <c r="M48" s="142"/>
      <c r="N48" s="142"/>
      <c r="O48" s="139">
        <f t="shared" si="1"/>
        <v>0</v>
      </c>
      <c r="P48" s="142"/>
      <c r="Q48" s="140">
        <f t="shared" si="3"/>
        <v>0</v>
      </c>
      <c r="R48" s="95"/>
      <c r="S48" s="187"/>
      <c r="T48" s="96">
        <f>Resultate!P35</f>
        <v>1</v>
      </c>
      <c r="U48" s="28" t="str">
        <f t="shared" si="4"/>
        <v/>
      </c>
      <c r="V48" s="96">
        <f t="shared" si="2"/>
        <v>24</v>
      </c>
      <c r="W48" s="28" t="str">
        <f t="shared" si="5"/>
        <v/>
      </c>
      <c r="X48" s="96" t="str">
        <f t="shared" si="6"/>
        <v>1</v>
      </c>
      <c r="Y48" s="96">
        <f>IF(ISNA(VLOOKUP(X48,Daten!$R$3:$S$37,2,FALSE)),101,VLOOKUP(X48,Daten!$R$3:$S$37,2,FALSE))</f>
        <v>101</v>
      </c>
      <c r="Z48" s="96">
        <f t="shared" si="7"/>
        <v>0</v>
      </c>
      <c r="AA48" s="96">
        <f t="shared" si="8"/>
        <v>0</v>
      </c>
      <c r="AB48" s="96">
        <f t="shared" si="9"/>
        <v>0</v>
      </c>
      <c r="AC48" s="96">
        <f t="shared" si="10"/>
        <v>0</v>
      </c>
      <c r="AD48" s="96">
        <f t="shared" si="11"/>
        <v>0</v>
      </c>
      <c r="AE48" s="96">
        <f t="shared" si="12"/>
        <v>0</v>
      </c>
    </row>
    <row r="49" spans="1:31" ht="18.75" customHeight="1" x14ac:dyDescent="0.25">
      <c r="A49" s="132">
        <v>22</v>
      </c>
      <c r="B49" s="133"/>
      <c r="C49" s="134"/>
      <c r="D49" s="135" t="str">
        <f t="shared" si="14"/>
        <v/>
      </c>
      <c r="E49" s="136"/>
      <c r="F49" s="136"/>
      <c r="G49" s="134"/>
      <c r="H49" s="143"/>
      <c r="I49" s="138" t="str">
        <f>IF(ISBLANK(C49),"",IF(AND(AE49&gt;=5,Resultate!$Q36=3),Daten!$A$30,IF(AE49&gt;=3,IF(Resultate!$Q36=3,Daten!$A$29,Daten!$A$32),IF(AE49&lt;1,"-",IF(Resultate!$Q36=3,Daten!$A$28,Daten!$A$31)))))</f>
        <v/>
      </c>
      <c r="J49" s="142"/>
      <c r="K49" s="142"/>
      <c r="L49" s="142"/>
      <c r="M49" s="142"/>
      <c r="N49" s="142"/>
      <c r="O49" s="139">
        <f t="shared" si="1"/>
        <v>0</v>
      </c>
      <c r="P49" s="142"/>
      <c r="Q49" s="140">
        <f t="shared" si="3"/>
        <v>0</v>
      </c>
      <c r="R49" s="217"/>
      <c r="S49" s="187"/>
      <c r="T49" s="96">
        <f>Resultate!P36</f>
        <v>1</v>
      </c>
      <c r="U49" s="28" t="str">
        <f t="shared" si="4"/>
        <v/>
      </c>
      <c r="V49" s="96">
        <f t="shared" si="2"/>
        <v>24</v>
      </c>
      <c r="W49" s="28" t="str">
        <f t="shared" si="5"/>
        <v/>
      </c>
      <c r="X49" s="96" t="str">
        <f t="shared" si="6"/>
        <v>1</v>
      </c>
      <c r="Y49" s="96">
        <f>IF(ISNA(VLOOKUP(X49,Daten!$R$3:$S$37,2,FALSE)),101,VLOOKUP(X49,Daten!$R$3:$S$37,2,FALSE))</f>
        <v>101</v>
      </c>
      <c r="Z49" s="96">
        <f t="shared" si="7"/>
        <v>0</v>
      </c>
      <c r="AA49" s="96">
        <f t="shared" si="8"/>
        <v>0</v>
      </c>
      <c r="AB49" s="96">
        <f t="shared" si="9"/>
        <v>0</v>
      </c>
      <c r="AC49" s="96">
        <f t="shared" si="10"/>
        <v>0</v>
      </c>
      <c r="AD49" s="96">
        <f t="shared" si="11"/>
        <v>0</v>
      </c>
      <c r="AE49" s="96">
        <f t="shared" si="12"/>
        <v>0</v>
      </c>
    </row>
    <row r="50" spans="1:31" ht="18.75" customHeight="1" x14ac:dyDescent="0.25">
      <c r="A50" s="132">
        <v>23</v>
      </c>
      <c r="B50" s="133"/>
      <c r="C50" s="134"/>
      <c r="D50" s="135" t="str">
        <f t="shared" si="14"/>
        <v/>
      </c>
      <c r="E50" s="136"/>
      <c r="F50" s="136"/>
      <c r="G50" s="134"/>
      <c r="H50" s="143"/>
      <c r="I50" s="138" t="str">
        <f>IF(ISBLANK(C50),"",IF(AND(AE50&gt;=5,Resultate!$Q37=3),Daten!$A$30,IF(AE50&gt;=3,IF(Resultate!$Q37=3,Daten!$A$29,Daten!$A$32),IF(AE50&lt;1,"-",IF(Resultate!$Q37=3,Daten!$A$28,Daten!$A$31)))))</f>
        <v/>
      </c>
      <c r="J50" s="142"/>
      <c r="K50" s="142"/>
      <c r="L50" s="142"/>
      <c r="M50" s="142"/>
      <c r="N50" s="142"/>
      <c r="O50" s="139">
        <f t="shared" si="1"/>
        <v>0</v>
      </c>
      <c r="P50" s="142"/>
      <c r="Q50" s="140">
        <f t="shared" si="3"/>
        <v>0</v>
      </c>
      <c r="R50" s="217"/>
      <c r="S50" s="187"/>
      <c r="T50" s="96">
        <f>Resultate!P37</f>
        <v>1</v>
      </c>
      <c r="U50" s="28" t="str">
        <f t="shared" si="4"/>
        <v/>
      </c>
      <c r="V50" s="96">
        <f t="shared" si="2"/>
        <v>24</v>
      </c>
      <c r="W50" s="28" t="str">
        <f t="shared" si="5"/>
        <v/>
      </c>
      <c r="X50" s="96" t="str">
        <f t="shared" si="6"/>
        <v>1</v>
      </c>
      <c r="Y50" s="96">
        <f>IF(ISNA(VLOOKUP(X50,Daten!$R$3:$S$37,2,FALSE)),101,VLOOKUP(X50,Daten!$R$3:$S$37,2,FALSE))</f>
        <v>101</v>
      </c>
      <c r="Z50" s="96">
        <f t="shared" si="7"/>
        <v>0</v>
      </c>
      <c r="AA50" s="96">
        <f t="shared" si="8"/>
        <v>0</v>
      </c>
      <c r="AB50" s="96">
        <f t="shared" si="9"/>
        <v>0</v>
      </c>
      <c r="AC50" s="96">
        <f t="shared" si="10"/>
        <v>0</v>
      </c>
      <c r="AD50" s="96">
        <f t="shared" si="11"/>
        <v>0</v>
      </c>
      <c r="AE50" s="96">
        <f t="shared" si="12"/>
        <v>0</v>
      </c>
    </row>
    <row r="51" spans="1:31" ht="18.75" customHeight="1" x14ac:dyDescent="0.25">
      <c r="A51" s="132">
        <v>24</v>
      </c>
      <c r="B51" s="133"/>
      <c r="C51" s="134"/>
      <c r="D51" s="135" t="str">
        <f t="shared" si="14"/>
        <v/>
      </c>
      <c r="E51" s="136"/>
      <c r="F51" s="136"/>
      <c r="G51" s="134"/>
      <c r="H51" s="143"/>
      <c r="I51" s="138" t="str">
        <f>IF(ISBLANK(C51),"",IF(AND(AE51&gt;=5,Resultate!$Q38=3),Daten!$A$30,IF(AE51&gt;=3,IF(Resultate!$Q38=3,Daten!$A$29,Daten!$A$32),IF(AE51&lt;1,"-",IF(Resultate!$Q38=3,Daten!$A$28,Daten!$A$31)))))</f>
        <v/>
      </c>
      <c r="J51" s="142"/>
      <c r="K51" s="142"/>
      <c r="L51" s="142"/>
      <c r="M51" s="142"/>
      <c r="N51" s="142"/>
      <c r="O51" s="139">
        <f t="shared" si="1"/>
        <v>0</v>
      </c>
      <c r="P51" s="142"/>
      <c r="Q51" s="140">
        <f t="shared" si="3"/>
        <v>0</v>
      </c>
      <c r="R51" s="217"/>
      <c r="S51" s="187"/>
      <c r="T51" s="96">
        <f>Resultate!P38</f>
        <v>1</v>
      </c>
      <c r="U51" s="28" t="str">
        <f t="shared" si="4"/>
        <v/>
      </c>
      <c r="V51" s="96">
        <f t="shared" si="2"/>
        <v>24</v>
      </c>
      <c r="W51" s="28" t="str">
        <f t="shared" si="5"/>
        <v/>
      </c>
      <c r="X51" s="96" t="str">
        <f t="shared" si="6"/>
        <v>1</v>
      </c>
      <c r="Y51" s="96">
        <f>IF(ISNA(VLOOKUP(X51,Daten!$R$3:$S$37,2,FALSE)),101,VLOOKUP(X51,Daten!$R$3:$S$37,2,FALSE))</f>
        <v>101</v>
      </c>
      <c r="Z51" s="96">
        <f t="shared" si="7"/>
        <v>0</v>
      </c>
      <c r="AA51" s="96">
        <f t="shared" si="8"/>
        <v>0</v>
      </c>
      <c r="AB51" s="96">
        <f t="shared" si="9"/>
        <v>0</v>
      </c>
      <c r="AC51" s="96">
        <f t="shared" si="10"/>
        <v>0</v>
      </c>
      <c r="AD51" s="96">
        <f t="shared" si="11"/>
        <v>0</v>
      </c>
      <c r="AE51" s="96">
        <f t="shared" si="12"/>
        <v>0</v>
      </c>
    </row>
    <row r="52" spans="1:31" ht="18.75" customHeight="1" x14ac:dyDescent="0.25">
      <c r="A52" s="132">
        <v>25</v>
      </c>
      <c r="B52" s="133"/>
      <c r="C52" s="134"/>
      <c r="D52" s="135" t="str">
        <f t="shared" si="14"/>
        <v/>
      </c>
      <c r="E52" s="136"/>
      <c r="F52" s="136"/>
      <c r="G52" s="134"/>
      <c r="H52" s="143"/>
      <c r="I52" s="138" t="str">
        <f>IF(ISBLANK(C52),"",IF(AND(AE52&gt;=5,Resultate!$Q39=3),Daten!$A$30,IF(AE52&gt;=3,IF(Resultate!$Q39=3,Daten!$A$29,Daten!$A$32),IF(AE52&lt;1,"-",IF(Resultate!$Q39=3,Daten!$A$28,Daten!$A$31)))))</f>
        <v/>
      </c>
      <c r="J52" s="142"/>
      <c r="K52" s="142"/>
      <c r="L52" s="142"/>
      <c r="M52" s="142"/>
      <c r="N52" s="142"/>
      <c r="O52" s="139">
        <f t="shared" si="1"/>
        <v>0</v>
      </c>
      <c r="P52" s="142"/>
      <c r="Q52" s="140">
        <f t="shared" si="3"/>
        <v>0</v>
      </c>
      <c r="R52" s="217"/>
      <c r="S52" s="187"/>
      <c r="T52" s="96">
        <f>Resultate!P39</f>
        <v>1</v>
      </c>
      <c r="U52" s="28" t="str">
        <f t="shared" si="4"/>
        <v/>
      </c>
      <c r="V52" s="96">
        <f t="shared" si="2"/>
        <v>24</v>
      </c>
      <c r="W52" s="28" t="str">
        <f t="shared" si="5"/>
        <v/>
      </c>
      <c r="X52" s="96" t="str">
        <f t="shared" si="6"/>
        <v>1</v>
      </c>
      <c r="Y52" s="96">
        <f>IF(ISNA(VLOOKUP(X52,Daten!$R$3:$S$37,2,FALSE)),101,VLOOKUP(X52,Daten!$R$3:$S$37,2,FALSE))</f>
        <v>101</v>
      </c>
      <c r="Z52" s="96">
        <f t="shared" si="7"/>
        <v>0</v>
      </c>
      <c r="AA52" s="96">
        <f t="shared" si="8"/>
        <v>0</v>
      </c>
      <c r="AB52" s="96">
        <f t="shared" si="9"/>
        <v>0</v>
      </c>
      <c r="AC52" s="96">
        <f t="shared" si="10"/>
        <v>0</v>
      </c>
      <c r="AD52" s="96">
        <f t="shared" si="11"/>
        <v>0</v>
      </c>
      <c r="AE52" s="96">
        <f t="shared" si="12"/>
        <v>0</v>
      </c>
    </row>
    <row r="53" spans="1:31" ht="18.75" customHeight="1" x14ac:dyDescent="0.25">
      <c r="A53" s="132">
        <v>26</v>
      </c>
      <c r="B53" s="133"/>
      <c r="C53" s="134"/>
      <c r="D53" s="135" t="str">
        <f t="shared" ref="D53:D67" si="15">W53</f>
        <v/>
      </c>
      <c r="E53" s="136"/>
      <c r="F53" s="136"/>
      <c r="G53" s="134"/>
      <c r="H53" s="143"/>
      <c r="I53" s="138" t="str">
        <f>IF(ISBLANK(C53),"",IF(AND(AE53&gt;=5,Resultate!$Q40=3),Daten!$A$30,IF(AE53&gt;=3,IF(Resultate!$Q40=3,Daten!$A$29,Daten!$A$32),IF(AE53&lt;1,"-",IF(Resultate!$Q40=3,Daten!$A$28,Daten!$A$31)))))</f>
        <v/>
      </c>
      <c r="J53" s="142"/>
      <c r="K53" s="142"/>
      <c r="L53" s="142"/>
      <c r="M53" s="142"/>
      <c r="N53" s="142"/>
      <c r="O53" s="139">
        <f t="shared" si="1"/>
        <v>0</v>
      </c>
      <c r="P53" s="142"/>
      <c r="Q53" s="140">
        <f t="shared" ref="Q53:Q67" si="16">O53+P53</f>
        <v>0</v>
      </c>
      <c r="R53" s="217"/>
      <c r="S53" s="187"/>
      <c r="T53" s="96">
        <f>Resultate!P40</f>
        <v>1</v>
      </c>
      <c r="U53" s="28" t="str">
        <f t="shared" si="4"/>
        <v/>
      </c>
      <c r="V53" s="96">
        <f t="shared" si="2"/>
        <v>24</v>
      </c>
      <c r="W53" s="28" t="str">
        <f t="shared" si="5"/>
        <v/>
      </c>
      <c r="X53" s="96" t="str">
        <f t="shared" si="6"/>
        <v>1</v>
      </c>
      <c r="Y53" s="96">
        <f>IF(ISNA(VLOOKUP(X53,Daten!$R$3:$S$37,2,FALSE)),101,VLOOKUP(X53,Daten!$R$3:$S$37,2,FALSE))</f>
        <v>101</v>
      </c>
      <c r="Z53" s="96">
        <f t="shared" si="7"/>
        <v>0</v>
      </c>
      <c r="AA53" s="96">
        <f t="shared" si="8"/>
        <v>0</v>
      </c>
      <c r="AB53" s="96">
        <f t="shared" si="9"/>
        <v>0</v>
      </c>
      <c r="AC53" s="96">
        <f t="shared" si="10"/>
        <v>0</v>
      </c>
      <c r="AD53" s="96">
        <f t="shared" si="11"/>
        <v>0</v>
      </c>
      <c r="AE53" s="96">
        <f t="shared" si="12"/>
        <v>0</v>
      </c>
    </row>
    <row r="54" spans="1:31" ht="18.75" customHeight="1" x14ac:dyDescent="0.25">
      <c r="A54" s="132">
        <v>27</v>
      </c>
      <c r="B54" s="133"/>
      <c r="C54" s="134"/>
      <c r="D54" s="135" t="str">
        <f t="shared" si="15"/>
        <v/>
      </c>
      <c r="E54" s="136"/>
      <c r="F54" s="136"/>
      <c r="G54" s="134"/>
      <c r="H54" s="143"/>
      <c r="I54" s="138" t="str">
        <f>IF(ISBLANK(C54),"",IF(AND(AE54&gt;=5,Resultate!$Q41=3),Daten!$A$30,IF(AE54&gt;=3,IF(Resultate!$Q41=3,Daten!$A$29,Daten!$A$32),IF(AE54&lt;1,"-",IF(Resultate!$Q41=3,Daten!$A$28,Daten!$A$31)))))</f>
        <v/>
      </c>
      <c r="J54" s="142"/>
      <c r="K54" s="142"/>
      <c r="L54" s="142"/>
      <c r="M54" s="142"/>
      <c r="N54" s="142"/>
      <c r="O54" s="139">
        <f t="shared" si="1"/>
        <v>0</v>
      </c>
      <c r="P54" s="142"/>
      <c r="Q54" s="140">
        <f t="shared" si="16"/>
        <v>0</v>
      </c>
      <c r="R54" s="217"/>
      <c r="S54" s="187"/>
      <c r="T54" s="96">
        <f>Resultate!P41</f>
        <v>1</v>
      </c>
      <c r="U54" s="28" t="str">
        <f t="shared" si="4"/>
        <v/>
      </c>
      <c r="V54" s="96">
        <f t="shared" si="2"/>
        <v>24</v>
      </c>
      <c r="W54" s="28" t="str">
        <f t="shared" si="5"/>
        <v/>
      </c>
      <c r="X54" s="96" t="str">
        <f t="shared" si="6"/>
        <v>1</v>
      </c>
      <c r="Y54" s="96">
        <f>IF(ISNA(VLOOKUP(X54,Daten!$R$3:$S$37,2,FALSE)),101,VLOOKUP(X54,Daten!$R$3:$S$37,2,FALSE))</f>
        <v>101</v>
      </c>
      <c r="Z54" s="96">
        <f t="shared" si="7"/>
        <v>0</v>
      </c>
      <c r="AA54" s="96">
        <f t="shared" si="8"/>
        <v>0</v>
      </c>
      <c r="AB54" s="96">
        <f t="shared" si="9"/>
        <v>0</v>
      </c>
      <c r="AC54" s="96">
        <f t="shared" si="10"/>
        <v>0</v>
      </c>
      <c r="AD54" s="96">
        <f t="shared" si="11"/>
        <v>0</v>
      </c>
      <c r="AE54" s="96">
        <f t="shared" si="12"/>
        <v>0</v>
      </c>
    </row>
    <row r="55" spans="1:31" ht="18.75" customHeight="1" x14ac:dyDescent="0.25">
      <c r="A55" s="132">
        <v>28</v>
      </c>
      <c r="B55" s="133"/>
      <c r="C55" s="134"/>
      <c r="D55" s="135" t="str">
        <f t="shared" si="15"/>
        <v/>
      </c>
      <c r="E55" s="136"/>
      <c r="F55" s="136"/>
      <c r="G55" s="134"/>
      <c r="H55" s="143"/>
      <c r="I55" s="138" t="str">
        <f>IF(ISBLANK(C55),"",IF(AND(AE55&gt;=5,Resultate!$Q42=3),Daten!$A$30,IF(AE55&gt;=3,IF(Resultate!$Q42=3,Daten!$A$29,Daten!$A$32),IF(AE55&lt;1,"-",IF(Resultate!$Q42=3,Daten!$A$28,Daten!$A$31)))))</f>
        <v/>
      </c>
      <c r="J55" s="142"/>
      <c r="K55" s="142"/>
      <c r="L55" s="142"/>
      <c r="M55" s="142"/>
      <c r="N55" s="142"/>
      <c r="O55" s="139">
        <f t="shared" si="1"/>
        <v>0</v>
      </c>
      <c r="P55" s="142"/>
      <c r="Q55" s="140">
        <f t="shared" si="16"/>
        <v>0</v>
      </c>
      <c r="R55" s="217"/>
      <c r="S55" s="187"/>
      <c r="T55" s="96">
        <f>Resultate!P42</f>
        <v>1</v>
      </c>
      <c r="U55" s="28" t="str">
        <f t="shared" si="4"/>
        <v/>
      </c>
      <c r="V55" s="96">
        <f t="shared" si="2"/>
        <v>24</v>
      </c>
      <c r="W55" s="28" t="str">
        <f t="shared" si="5"/>
        <v/>
      </c>
      <c r="X55" s="96" t="str">
        <f t="shared" si="6"/>
        <v>1</v>
      </c>
      <c r="Y55" s="96">
        <f>IF(ISNA(VLOOKUP(X55,Daten!$R$3:$S$37,2,FALSE)),101,VLOOKUP(X55,Daten!$R$3:$S$37,2,FALSE))</f>
        <v>101</v>
      </c>
      <c r="Z55" s="96">
        <f t="shared" si="7"/>
        <v>0</v>
      </c>
      <c r="AA55" s="96">
        <f t="shared" si="8"/>
        <v>0</v>
      </c>
      <c r="AB55" s="96">
        <f t="shared" si="9"/>
        <v>0</v>
      </c>
      <c r="AC55" s="96">
        <f t="shared" si="10"/>
        <v>0</v>
      </c>
      <c r="AD55" s="96">
        <f t="shared" si="11"/>
        <v>0</v>
      </c>
      <c r="AE55" s="96">
        <f t="shared" si="12"/>
        <v>0</v>
      </c>
    </row>
    <row r="56" spans="1:31" ht="18.75" customHeight="1" x14ac:dyDescent="0.25">
      <c r="A56" s="132">
        <v>29</v>
      </c>
      <c r="B56" s="133"/>
      <c r="C56" s="134"/>
      <c r="D56" s="135" t="str">
        <f t="shared" si="15"/>
        <v/>
      </c>
      <c r="E56" s="136"/>
      <c r="F56" s="136"/>
      <c r="G56" s="134"/>
      <c r="H56" s="143"/>
      <c r="I56" s="138" t="str">
        <f>IF(ISBLANK(C56),"",IF(AND(AE56&gt;=5,Resultate!$Q43=3),Daten!$A$30,IF(AE56&gt;=3,IF(Resultate!$Q43=3,Daten!$A$29,Daten!$A$32),IF(AE56&lt;1,"-",IF(Resultate!$Q43=3,Daten!$A$28,Daten!$A$31)))))</f>
        <v/>
      </c>
      <c r="J56" s="142"/>
      <c r="K56" s="142"/>
      <c r="L56" s="142"/>
      <c r="M56" s="142"/>
      <c r="N56" s="142"/>
      <c r="O56" s="139">
        <f t="shared" si="1"/>
        <v>0</v>
      </c>
      <c r="P56" s="142"/>
      <c r="Q56" s="140">
        <f t="shared" si="16"/>
        <v>0</v>
      </c>
      <c r="R56" s="217"/>
      <c r="S56" s="187"/>
      <c r="T56" s="96">
        <f>Resultate!P43</f>
        <v>1</v>
      </c>
      <c r="U56" s="28" t="str">
        <f t="shared" si="4"/>
        <v/>
      </c>
      <c r="V56" s="96">
        <f t="shared" si="2"/>
        <v>24</v>
      </c>
      <c r="W56" s="28" t="str">
        <f t="shared" si="5"/>
        <v/>
      </c>
      <c r="X56" s="96" t="str">
        <f t="shared" si="6"/>
        <v>1</v>
      </c>
      <c r="Y56" s="96">
        <f>IF(ISNA(VLOOKUP(X56,Daten!$R$3:$S$37,2,FALSE)),101,VLOOKUP(X56,Daten!$R$3:$S$37,2,FALSE))</f>
        <v>101</v>
      </c>
      <c r="Z56" s="96">
        <f t="shared" si="7"/>
        <v>0</v>
      </c>
      <c r="AA56" s="96">
        <f t="shared" si="8"/>
        <v>0</v>
      </c>
      <c r="AB56" s="96">
        <f t="shared" si="9"/>
        <v>0</v>
      </c>
      <c r="AC56" s="96">
        <f t="shared" si="10"/>
        <v>0</v>
      </c>
      <c r="AD56" s="96">
        <f t="shared" si="11"/>
        <v>0</v>
      </c>
      <c r="AE56" s="96">
        <f t="shared" si="12"/>
        <v>0</v>
      </c>
    </row>
    <row r="57" spans="1:31" ht="18.75" customHeight="1" x14ac:dyDescent="0.25">
      <c r="A57" s="132">
        <v>30</v>
      </c>
      <c r="B57" s="133"/>
      <c r="C57" s="134"/>
      <c r="D57" s="135" t="str">
        <f t="shared" si="15"/>
        <v/>
      </c>
      <c r="E57" s="136"/>
      <c r="F57" s="136"/>
      <c r="G57" s="134"/>
      <c r="H57" s="143"/>
      <c r="I57" s="138" t="str">
        <f>IF(ISBLANK(C57),"",IF(AND(AE57&gt;=5,Resultate!$Q44=3),Daten!$A$30,IF(AE57&gt;=3,IF(Resultate!$Q44=3,Daten!$A$29,Daten!$A$32),IF(AE57&lt;1,"-",IF(Resultate!$Q44=3,Daten!$A$28,Daten!$A$31)))))</f>
        <v/>
      </c>
      <c r="J57" s="142"/>
      <c r="K57" s="142"/>
      <c r="L57" s="142"/>
      <c r="M57" s="142"/>
      <c r="N57" s="142"/>
      <c r="O57" s="139">
        <f t="shared" si="1"/>
        <v>0</v>
      </c>
      <c r="P57" s="142"/>
      <c r="Q57" s="140">
        <f t="shared" si="16"/>
        <v>0</v>
      </c>
      <c r="R57" s="217"/>
      <c r="S57" s="187"/>
      <c r="T57" s="96">
        <f>Resultate!P44</f>
        <v>1</v>
      </c>
      <c r="U57" s="28" t="str">
        <f t="shared" si="4"/>
        <v/>
      </c>
      <c r="V57" s="96">
        <f t="shared" si="2"/>
        <v>24</v>
      </c>
      <c r="W57" s="28" t="str">
        <f t="shared" si="5"/>
        <v/>
      </c>
      <c r="X57" s="96" t="str">
        <f t="shared" si="6"/>
        <v>1</v>
      </c>
      <c r="Y57" s="96">
        <f>IF(ISNA(VLOOKUP(X57,Daten!$R$3:$S$37,2,FALSE)),101,VLOOKUP(X57,Daten!$R$3:$S$37,2,FALSE))</f>
        <v>101</v>
      </c>
      <c r="Z57" s="96">
        <f t="shared" si="7"/>
        <v>0</v>
      </c>
      <c r="AA57" s="96">
        <f t="shared" si="8"/>
        <v>0</v>
      </c>
      <c r="AB57" s="96">
        <f t="shared" si="9"/>
        <v>0</v>
      </c>
      <c r="AC57" s="96">
        <f t="shared" si="10"/>
        <v>0</v>
      </c>
      <c r="AD57" s="96">
        <f t="shared" si="11"/>
        <v>0</v>
      </c>
      <c r="AE57" s="96">
        <f t="shared" si="12"/>
        <v>0</v>
      </c>
    </row>
    <row r="58" spans="1:31" ht="18.75" customHeight="1" x14ac:dyDescent="0.25">
      <c r="A58" s="132">
        <v>31</v>
      </c>
      <c r="B58" s="136"/>
      <c r="C58" s="134"/>
      <c r="D58" s="135" t="str">
        <f t="shared" si="15"/>
        <v/>
      </c>
      <c r="E58" s="136"/>
      <c r="F58" s="136"/>
      <c r="G58" s="134"/>
      <c r="H58" s="143"/>
      <c r="I58" s="138" t="str">
        <f>IF(ISBLANK(C58),"",IF(AND(AE58&gt;=5,Resultate!$Q45=3),Daten!$A$30,IF(AE58&gt;=3,IF(Resultate!$Q45=3,Daten!$A$29,Daten!$A$32),IF(AE58&lt;1,"-",IF(Resultate!$Q45=3,Daten!$A$28,Daten!$A$31)))))</f>
        <v/>
      </c>
      <c r="J58" s="142"/>
      <c r="K58" s="142"/>
      <c r="L58" s="142"/>
      <c r="M58" s="142"/>
      <c r="N58" s="142"/>
      <c r="O58" s="139">
        <f t="shared" si="1"/>
        <v>0</v>
      </c>
      <c r="P58" s="142"/>
      <c r="Q58" s="140">
        <f t="shared" si="16"/>
        <v>0</v>
      </c>
      <c r="R58" s="217"/>
      <c r="S58" s="187"/>
      <c r="T58" s="96">
        <f>Resultate!P45</f>
        <v>1</v>
      </c>
      <c r="U58" s="28" t="str">
        <f t="shared" si="4"/>
        <v/>
      </c>
      <c r="V58" s="96">
        <f t="shared" si="2"/>
        <v>24</v>
      </c>
      <c r="W58" s="28" t="str">
        <f t="shared" si="5"/>
        <v/>
      </c>
      <c r="X58" s="96" t="str">
        <f t="shared" si="6"/>
        <v>1</v>
      </c>
      <c r="Y58" s="96">
        <f>IF(ISNA(VLOOKUP(X58,Daten!$R$3:$S$37,2,FALSE)),101,VLOOKUP(X58,Daten!$R$3:$S$37,2,FALSE))</f>
        <v>101</v>
      </c>
      <c r="Z58" s="96">
        <f t="shared" si="7"/>
        <v>0</v>
      </c>
      <c r="AA58" s="96">
        <f t="shared" si="8"/>
        <v>0</v>
      </c>
      <c r="AB58" s="96">
        <f t="shared" si="9"/>
        <v>0</v>
      </c>
      <c r="AC58" s="96">
        <f t="shared" si="10"/>
        <v>0</v>
      </c>
      <c r="AD58" s="96">
        <f t="shared" si="11"/>
        <v>0</v>
      </c>
      <c r="AE58" s="96">
        <f t="shared" si="12"/>
        <v>0</v>
      </c>
    </row>
    <row r="59" spans="1:31" ht="18.75" customHeight="1" x14ac:dyDescent="0.25">
      <c r="A59" s="132">
        <v>32</v>
      </c>
      <c r="B59" s="136"/>
      <c r="C59" s="134"/>
      <c r="D59" s="135" t="str">
        <f t="shared" si="15"/>
        <v/>
      </c>
      <c r="E59" s="136"/>
      <c r="F59" s="136"/>
      <c r="G59" s="134"/>
      <c r="H59" s="143"/>
      <c r="I59" s="138" t="str">
        <f>IF(ISBLANK(C59),"",IF(AND(AE59&gt;=5,Resultate!$Q46=3),Daten!$A$30,IF(AE59&gt;=3,IF(Resultate!$Q46=3,Daten!$A$29,Daten!$A$32),IF(AE59&lt;1,"-",IF(Resultate!$Q46=3,Daten!$A$28,Daten!$A$31)))))</f>
        <v/>
      </c>
      <c r="J59" s="142"/>
      <c r="K59" s="142"/>
      <c r="L59" s="142"/>
      <c r="M59" s="142"/>
      <c r="N59" s="142"/>
      <c r="O59" s="139">
        <f t="shared" si="1"/>
        <v>0</v>
      </c>
      <c r="P59" s="142"/>
      <c r="Q59" s="140">
        <f t="shared" si="16"/>
        <v>0</v>
      </c>
      <c r="R59" s="95"/>
      <c r="S59" s="187"/>
      <c r="T59" s="96">
        <f>Resultate!P46</f>
        <v>1</v>
      </c>
      <c r="U59" s="28" t="str">
        <f t="shared" si="4"/>
        <v/>
      </c>
      <c r="V59" s="96">
        <f t="shared" si="2"/>
        <v>24</v>
      </c>
      <c r="W59" s="28" t="str">
        <f t="shared" si="5"/>
        <v/>
      </c>
      <c r="X59" s="96" t="str">
        <f t="shared" si="6"/>
        <v>1</v>
      </c>
      <c r="Y59" s="96">
        <f>IF(ISNA(VLOOKUP(X59,Daten!$R$3:$S$37,2,FALSE)),101,VLOOKUP(X59,Daten!$R$3:$S$37,2,FALSE))</f>
        <v>101</v>
      </c>
      <c r="Z59" s="96">
        <f t="shared" si="7"/>
        <v>0</v>
      </c>
      <c r="AA59" s="96">
        <f t="shared" si="8"/>
        <v>0</v>
      </c>
      <c r="AB59" s="96">
        <f t="shared" si="9"/>
        <v>0</v>
      </c>
      <c r="AC59" s="96">
        <f t="shared" si="10"/>
        <v>0</v>
      </c>
      <c r="AD59" s="96">
        <f t="shared" si="11"/>
        <v>0</v>
      </c>
      <c r="AE59" s="96">
        <f t="shared" si="12"/>
        <v>0</v>
      </c>
    </row>
    <row r="60" spans="1:31" ht="18.75" customHeight="1" x14ac:dyDescent="0.25">
      <c r="A60" s="132">
        <v>33</v>
      </c>
      <c r="B60" s="136"/>
      <c r="C60" s="134"/>
      <c r="D60" s="135" t="str">
        <f t="shared" si="15"/>
        <v/>
      </c>
      <c r="E60" s="136"/>
      <c r="F60" s="136"/>
      <c r="G60" s="134"/>
      <c r="H60" s="143"/>
      <c r="I60" s="138" t="str">
        <f>IF(ISBLANK(C60),"",IF(AND(AE60&gt;=5,Resultate!$Q47=3),Daten!$A$30,IF(AE60&gt;=3,IF(Resultate!$Q47=3,Daten!$A$29,Daten!$A$32),IF(AE60&lt;1,"-",IF(Resultate!$Q47=3,Daten!$A$28,Daten!$A$31)))))</f>
        <v/>
      </c>
      <c r="J60" s="142"/>
      <c r="K60" s="142"/>
      <c r="L60" s="142"/>
      <c r="M60" s="142"/>
      <c r="N60" s="142"/>
      <c r="O60" s="139">
        <f t="shared" si="1"/>
        <v>0</v>
      </c>
      <c r="P60" s="142"/>
      <c r="Q60" s="140">
        <f t="shared" si="16"/>
        <v>0</v>
      </c>
      <c r="R60" s="95"/>
      <c r="S60" s="187"/>
      <c r="T60" s="96">
        <f>Resultate!P47</f>
        <v>1</v>
      </c>
      <c r="U60" s="28" t="str">
        <f t="shared" si="4"/>
        <v/>
      </c>
      <c r="V60" s="96">
        <f t="shared" si="2"/>
        <v>24</v>
      </c>
      <c r="W60" s="28" t="str">
        <f t="shared" si="5"/>
        <v/>
      </c>
      <c r="X60" s="96" t="str">
        <f t="shared" si="6"/>
        <v>1</v>
      </c>
      <c r="Y60" s="96">
        <f>IF(ISNA(VLOOKUP(X60,Daten!$R$3:$S$37,2,FALSE)),101,VLOOKUP(X60,Daten!$R$3:$S$37,2,FALSE))</f>
        <v>101</v>
      </c>
      <c r="Z60" s="96">
        <f t="shared" si="7"/>
        <v>0</v>
      </c>
      <c r="AA60" s="96">
        <f t="shared" si="8"/>
        <v>0</v>
      </c>
      <c r="AB60" s="96">
        <f t="shared" si="9"/>
        <v>0</v>
      </c>
      <c r="AC60" s="96">
        <f t="shared" si="10"/>
        <v>0</v>
      </c>
      <c r="AD60" s="96">
        <f t="shared" si="11"/>
        <v>0</v>
      </c>
      <c r="AE60" s="96">
        <f t="shared" si="12"/>
        <v>0</v>
      </c>
    </row>
    <row r="61" spans="1:31" ht="18.75" customHeight="1" x14ac:dyDescent="0.25">
      <c r="A61" s="132">
        <v>34</v>
      </c>
      <c r="B61" s="136"/>
      <c r="C61" s="134"/>
      <c r="D61" s="135" t="str">
        <f t="shared" si="15"/>
        <v/>
      </c>
      <c r="E61" s="136"/>
      <c r="F61" s="136"/>
      <c r="G61" s="134"/>
      <c r="H61" s="143"/>
      <c r="I61" s="138" t="str">
        <f>IF(ISBLANK(C61),"",IF(AND(AE61&gt;=5,Resultate!$Q48=3),Daten!$A$30,IF(AE61&gt;=3,IF(Resultate!$Q48=3,Daten!$A$29,Daten!$A$32),IF(AE61&lt;1,"-",IF(Resultate!$Q48=3,Daten!$A$28,Daten!$A$31)))))</f>
        <v/>
      </c>
      <c r="J61" s="142"/>
      <c r="K61" s="142"/>
      <c r="L61" s="142"/>
      <c r="M61" s="142"/>
      <c r="N61" s="142"/>
      <c r="O61" s="139">
        <f t="shared" si="1"/>
        <v>0</v>
      </c>
      <c r="P61" s="142"/>
      <c r="Q61" s="140">
        <f t="shared" si="16"/>
        <v>0</v>
      </c>
      <c r="R61" s="95"/>
      <c r="S61" s="187"/>
      <c r="T61" s="96">
        <f>Resultate!P48</f>
        <v>1</v>
      </c>
      <c r="U61" s="28" t="str">
        <f t="shared" si="4"/>
        <v/>
      </c>
      <c r="V61" s="96">
        <f t="shared" si="2"/>
        <v>24</v>
      </c>
      <c r="W61" s="28" t="str">
        <f t="shared" si="5"/>
        <v/>
      </c>
      <c r="X61" s="96" t="str">
        <f t="shared" si="6"/>
        <v>1</v>
      </c>
      <c r="Y61" s="96">
        <f>IF(ISNA(VLOOKUP(X61,Daten!$R$3:$S$37,2,FALSE)),101,VLOOKUP(X61,Daten!$R$3:$S$37,2,FALSE))</f>
        <v>101</v>
      </c>
      <c r="Z61" s="96">
        <f t="shared" si="7"/>
        <v>0</v>
      </c>
      <c r="AA61" s="96">
        <f t="shared" si="8"/>
        <v>0</v>
      </c>
      <c r="AB61" s="96">
        <f t="shared" si="9"/>
        <v>0</v>
      </c>
      <c r="AC61" s="96">
        <f t="shared" si="10"/>
        <v>0</v>
      </c>
      <c r="AD61" s="96">
        <f t="shared" si="11"/>
        <v>0</v>
      </c>
      <c r="AE61" s="96">
        <f t="shared" si="12"/>
        <v>0</v>
      </c>
    </row>
    <row r="62" spans="1:31" ht="18.75" customHeight="1" x14ac:dyDescent="0.25">
      <c r="A62" s="132">
        <v>35</v>
      </c>
      <c r="B62" s="136"/>
      <c r="C62" s="134"/>
      <c r="D62" s="135" t="str">
        <f t="shared" si="15"/>
        <v/>
      </c>
      <c r="E62" s="136"/>
      <c r="F62" s="136"/>
      <c r="G62" s="134"/>
      <c r="H62" s="143"/>
      <c r="I62" s="138" t="str">
        <f>IF(ISBLANK(C62),"",IF(AND(AE62&gt;=5,Resultate!$Q49=3),Daten!$A$30,IF(AE62&gt;=3,IF(Resultate!$Q49=3,Daten!$A$29,Daten!$A$32),IF(AE62&lt;1,"-",IF(Resultate!$Q49=3,Daten!$A$28,Daten!$A$31)))))</f>
        <v/>
      </c>
      <c r="J62" s="142"/>
      <c r="K62" s="142"/>
      <c r="L62" s="142"/>
      <c r="M62" s="142"/>
      <c r="N62" s="142"/>
      <c r="O62" s="139">
        <f t="shared" si="1"/>
        <v>0</v>
      </c>
      <c r="P62" s="142"/>
      <c r="Q62" s="140">
        <f t="shared" si="16"/>
        <v>0</v>
      </c>
      <c r="R62" s="95"/>
      <c r="S62" s="187"/>
      <c r="T62" s="96">
        <f>Resultate!P49</f>
        <v>1</v>
      </c>
      <c r="U62" s="28" t="str">
        <f t="shared" si="4"/>
        <v/>
      </c>
      <c r="V62" s="96">
        <f t="shared" si="2"/>
        <v>24</v>
      </c>
      <c r="W62" s="28" t="str">
        <f t="shared" si="5"/>
        <v/>
      </c>
      <c r="X62" s="96" t="str">
        <f t="shared" si="6"/>
        <v>1</v>
      </c>
      <c r="Y62" s="96">
        <f>IF(ISNA(VLOOKUP(X62,Daten!$R$3:$S$37,2,FALSE)),101,VLOOKUP(X62,Daten!$R$3:$S$37,2,FALSE))</f>
        <v>101</v>
      </c>
      <c r="Z62" s="96">
        <f t="shared" si="7"/>
        <v>0</v>
      </c>
      <c r="AA62" s="96">
        <f t="shared" si="8"/>
        <v>0</v>
      </c>
      <c r="AB62" s="96">
        <f t="shared" si="9"/>
        <v>0</v>
      </c>
      <c r="AC62" s="96">
        <f t="shared" si="10"/>
        <v>0</v>
      </c>
      <c r="AD62" s="96">
        <f t="shared" si="11"/>
        <v>0</v>
      </c>
      <c r="AE62" s="96">
        <f t="shared" si="12"/>
        <v>0</v>
      </c>
    </row>
    <row r="63" spans="1:31" ht="18.75" customHeight="1" x14ac:dyDescent="0.25">
      <c r="A63" s="132">
        <v>36</v>
      </c>
      <c r="B63" s="136"/>
      <c r="C63" s="134"/>
      <c r="D63" s="135" t="str">
        <f t="shared" si="15"/>
        <v/>
      </c>
      <c r="E63" s="136"/>
      <c r="F63" s="136"/>
      <c r="G63" s="134"/>
      <c r="H63" s="143"/>
      <c r="I63" s="138" t="str">
        <f>IF(ISBLANK(C63),"",IF(AND(AE63&gt;=5,Resultate!$Q50=3),Daten!$A$30,IF(AE63&gt;=3,IF(Resultate!$Q50=3,Daten!$A$29,Daten!$A$32),IF(AE63&lt;1,"-",IF(Resultate!$Q50=3,Daten!$A$28,Daten!$A$31)))))</f>
        <v/>
      </c>
      <c r="J63" s="142"/>
      <c r="K63" s="142"/>
      <c r="L63" s="142"/>
      <c r="M63" s="142"/>
      <c r="N63" s="142"/>
      <c r="O63" s="139">
        <f t="shared" si="1"/>
        <v>0</v>
      </c>
      <c r="P63" s="142"/>
      <c r="Q63" s="140">
        <f t="shared" si="16"/>
        <v>0</v>
      </c>
      <c r="R63" s="95"/>
      <c r="S63" s="187"/>
      <c r="T63" s="96">
        <f>Resultate!P50</f>
        <v>1</v>
      </c>
      <c r="U63" s="28" t="str">
        <f t="shared" si="4"/>
        <v/>
      </c>
      <c r="V63" s="96">
        <f t="shared" si="2"/>
        <v>24</v>
      </c>
      <c r="W63" s="28" t="str">
        <f t="shared" si="5"/>
        <v/>
      </c>
      <c r="X63" s="96" t="str">
        <f t="shared" si="6"/>
        <v>1</v>
      </c>
      <c r="Y63" s="96">
        <f>IF(ISNA(VLOOKUP(X63,Daten!$R$3:$S$37,2,FALSE)),101,VLOOKUP(X63,Daten!$R$3:$S$37,2,FALSE))</f>
        <v>101</v>
      </c>
      <c r="Z63" s="96">
        <f t="shared" si="7"/>
        <v>0</v>
      </c>
      <c r="AA63" s="96">
        <f t="shared" si="8"/>
        <v>0</v>
      </c>
      <c r="AB63" s="96">
        <f t="shared" si="9"/>
        <v>0</v>
      </c>
      <c r="AC63" s="96">
        <f t="shared" si="10"/>
        <v>0</v>
      </c>
      <c r="AD63" s="96">
        <f t="shared" si="11"/>
        <v>0</v>
      </c>
      <c r="AE63" s="96">
        <f t="shared" si="12"/>
        <v>0</v>
      </c>
    </row>
    <row r="64" spans="1:31" ht="18.75" customHeight="1" x14ac:dyDescent="0.25">
      <c r="A64" s="132">
        <v>37</v>
      </c>
      <c r="B64" s="133"/>
      <c r="C64" s="134"/>
      <c r="D64" s="135" t="str">
        <f t="shared" si="15"/>
        <v/>
      </c>
      <c r="E64" s="136"/>
      <c r="F64" s="136"/>
      <c r="G64" s="134"/>
      <c r="H64" s="143"/>
      <c r="I64" s="138" t="str">
        <f>IF(ISBLANK(C64),"",IF(AND(AE64&gt;=5,Resultate!$Q51=3),Daten!$A$30,IF(AE64&gt;=3,IF(Resultate!$Q51=3,Daten!$A$29,Daten!$A$32),IF(AE64&lt;1,"-",IF(Resultate!$Q51=3,Daten!$A$28,Daten!$A$31)))))</f>
        <v/>
      </c>
      <c r="J64" s="142"/>
      <c r="K64" s="142"/>
      <c r="L64" s="142"/>
      <c r="M64" s="142"/>
      <c r="N64" s="142"/>
      <c r="O64" s="139">
        <f t="shared" si="1"/>
        <v>0</v>
      </c>
      <c r="P64" s="142"/>
      <c r="Q64" s="140">
        <f t="shared" si="16"/>
        <v>0</v>
      </c>
      <c r="R64" s="95"/>
      <c r="S64" s="187"/>
      <c r="T64" s="96">
        <f>Resultate!P51</f>
        <v>1</v>
      </c>
      <c r="U64" s="28" t="str">
        <f t="shared" si="4"/>
        <v/>
      </c>
      <c r="V64" s="96">
        <f t="shared" si="2"/>
        <v>24</v>
      </c>
      <c r="W64" s="28" t="str">
        <f t="shared" si="5"/>
        <v/>
      </c>
      <c r="X64" s="96" t="str">
        <f t="shared" si="6"/>
        <v>1</v>
      </c>
      <c r="Y64" s="96">
        <f>IF(ISNA(VLOOKUP(X64,Daten!$R$3:$S$37,2,FALSE)),101,VLOOKUP(X64,Daten!$R$3:$S$37,2,FALSE))</f>
        <v>101</v>
      </c>
      <c r="Z64" s="96">
        <f t="shared" si="7"/>
        <v>0</v>
      </c>
      <c r="AA64" s="96">
        <f t="shared" si="8"/>
        <v>0</v>
      </c>
      <c r="AB64" s="96">
        <f t="shared" si="9"/>
        <v>0</v>
      </c>
      <c r="AC64" s="96">
        <f t="shared" si="10"/>
        <v>0</v>
      </c>
      <c r="AD64" s="96">
        <f t="shared" si="11"/>
        <v>0</v>
      </c>
      <c r="AE64" s="96">
        <f t="shared" si="12"/>
        <v>0</v>
      </c>
    </row>
    <row r="65" spans="1:33" ht="18.75" customHeight="1" x14ac:dyDescent="0.25">
      <c r="A65" s="132">
        <v>38</v>
      </c>
      <c r="B65" s="136"/>
      <c r="C65" s="134"/>
      <c r="D65" s="135" t="str">
        <f t="shared" si="15"/>
        <v/>
      </c>
      <c r="E65" s="136"/>
      <c r="F65" s="136"/>
      <c r="G65" s="134"/>
      <c r="H65" s="143"/>
      <c r="I65" s="138" t="str">
        <f>IF(ISBLANK(C65),"",IF(AND(AE65&gt;=5,Resultate!$Q52=3),Daten!$A$30,IF(AE65&gt;=3,IF(Resultate!$Q52=3,Daten!$A$29,Daten!$A$32),IF(AE65&lt;1,"-",IF(Resultate!$Q52=3,Daten!$A$28,Daten!$A$31)))))</f>
        <v/>
      </c>
      <c r="J65" s="142"/>
      <c r="K65" s="142"/>
      <c r="L65" s="142"/>
      <c r="M65" s="142"/>
      <c r="N65" s="142"/>
      <c r="O65" s="139">
        <f t="shared" si="1"/>
        <v>0</v>
      </c>
      <c r="P65" s="142"/>
      <c r="Q65" s="140">
        <f t="shared" si="16"/>
        <v>0</v>
      </c>
      <c r="R65" s="95"/>
      <c r="S65" s="187"/>
      <c r="T65" s="96">
        <f>Resultate!P52</f>
        <v>1</v>
      </c>
      <c r="U65" s="28" t="str">
        <f t="shared" si="4"/>
        <v/>
      </c>
      <c r="V65" s="96">
        <f t="shared" si="2"/>
        <v>24</v>
      </c>
      <c r="W65" s="28" t="str">
        <f t="shared" si="5"/>
        <v/>
      </c>
      <c r="X65" s="96" t="str">
        <f t="shared" si="6"/>
        <v>1</v>
      </c>
      <c r="Y65" s="96">
        <f>IF(ISNA(VLOOKUP(X65,Daten!$R$3:$S$37,2,FALSE)),101,VLOOKUP(X65,Daten!$R$3:$S$37,2,FALSE))</f>
        <v>101</v>
      </c>
      <c r="Z65" s="96">
        <f t="shared" si="7"/>
        <v>0</v>
      </c>
      <c r="AA65" s="96">
        <f t="shared" si="8"/>
        <v>0</v>
      </c>
      <c r="AB65" s="96">
        <f t="shared" si="9"/>
        <v>0</v>
      </c>
      <c r="AC65" s="96">
        <f t="shared" si="10"/>
        <v>0</v>
      </c>
      <c r="AD65" s="96">
        <f t="shared" si="11"/>
        <v>0</v>
      </c>
      <c r="AE65" s="96">
        <f t="shared" si="12"/>
        <v>0</v>
      </c>
    </row>
    <row r="66" spans="1:33" ht="18.75" customHeight="1" x14ac:dyDescent="0.25">
      <c r="A66" s="132">
        <v>39</v>
      </c>
      <c r="B66" s="136"/>
      <c r="C66" s="134"/>
      <c r="D66" s="135" t="str">
        <f t="shared" si="15"/>
        <v/>
      </c>
      <c r="E66" s="136"/>
      <c r="F66" s="136"/>
      <c r="G66" s="134"/>
      <c r="H66" s="143"/>
      <c r="I66" s="138" t="str">
        <f>IF(ISBLANK(C66),"",IF(AND(AE66&gt;=5,Resultate!$Q53=3),Daten!$A$30,IF(AE66&gt;=3,IF(Resultate!$Q53=3,Daten!$A$29,Daten!$A$32),IF(AE66&lt;1,"-",IF(Resultate!$Q53=3,Daten!$A$28,Daten!$A$31)))))</f>
        <v/>
      </c>
      <c r="J66" s="142"/>
      <c r="K66" s="142"/>
      <c r="L66" s="142"/>
      <c r="M66" s="142"/>
      <c r="N66" s="142"/>
      <c r="O66" s="139">
        <f t="shared" si="1"/>
        <v>0</v>
      </c>
      <c r="P66" s="142"/>
      <c r="Q66" s="140">
        <f t="shared" si="16"/>
        <v>0</v>
      </c>
      <c r="R66" s="95"/>
      <c r="S66" s="187"/>
      <c r="T66" s="96">
        <f>Resultate!P53</f>
        <v>1</v>
      </c>
      <c r="U66" s="28" t="str">
        <f t="shared" si="4"/>
        <v/>
      </c>
      <c r="V66" s="96">
        <f t="shared" si="2"/>
        <v>24</v>
      </c>
      <c r="W66" s="28" t="str">
        <f t="shared" si="5"/>
        <v/>
      </c>
      <c r="X66" s="96" t="str">
        <f t="shared" si="6"/>
        <v>1</v>
      </c>
      <c r="Y66" s="96">
        <f>IF(ISNA(VLOOKUP(X66,Daten!$R$3:$S$37,2,FALSE)),101,VLOOKUP(X66,Daten!$R$3:$S$37,2,FALSE))</f>
        <v>101</v>
      </c>
      <c r="Z66" s="96">
        <f t="shared" si="7"/>
        <v>0</v>
      </c>
      <c r="AA66" s="96">
        <f t="shared" si="8"/>
        <v>0</v>
      </c>
      <c r="AB66" s="96">
        <f t="shared" si="9"/>
        <v>0</v>
      </c>
      <c r="AC66" s="96">
        <f t="shared" si="10"/>
        <v>0</v>
      </c>
      <c r="AD66" s="96">
        <f t="shared" si="11"/>
        <v>0</v>
      </c>
      <c r="AE66" s="96">
        <f t="shared" si="12"/>
        <v>0</v>
      </c>
    </row>
    <row r="67" spans="1:33" ht="18.75" customHeight="1" thickBot="1" x14ac:dyDescent="0.3">
      <c r="A67" s="144">
        <v>40</v>
      </c>
      <c r="B67" s="141"/>
      <c r="C67" s="134"/>
      <c r="D67" s="135" t="str">
        <f t="shared" si="15"/>
        <v/>
      </c>
      <c r="E67" s="136"/>
      <c r="F67" s="136"/>
      <c r="G67" s="134"/>
      <c r="H67" s="145"/>
      <c r="I67" s="138" t="str">
        <f>IF(ISBLANK(C67),"",IF(AND(AE67&gt;=5,Resultate!$Q54=3),Daten!$A$30,IF(AE67&gt;=3,IF(Resultate!$Q54=3,Daten!$A$29,Daten!$A$32),IF(AE67&lt;1,"-",IF(Resultate!$Q54=3,Daten!$A$28,Daten!$A$31)))))</f>
        <v/>
      </c>
      <c r="J67" s="142"/>
      <c r="K67" s="142"/>
      <c r="L67" s="142"/>
      <c r="M67" s="142"/>
      <c r="N67" s="146"/>
      <c r="O67" s="147">
        <f t="shared" si="1"/>
        <v>0</v>
      </c>
      <c r="P67" s="146"/>
      <c r="Q67" s="148">
        <f t="shared" si="16"/>
        <v>0</v>
      </c>
      <c r="R67" s="107"/>
      <c r="S67" s="187"/>
      <c r="T67" s="96">
        <f>Resultate!P54</f>
        <v>1</v>
      </c>
      <c r="U67" s="28" t="str">
        <f t="shared" si="4"/>
        <v/>
      </c>
      <c r="V67" s="96">
        <f t="shared" si="2"/>
        <v>24</v>
      </c>
      <c r="W67" s="28" t="str">
        <f t="shared" si="5"/>
        <v/>
      </c>
      <c r="X67" s="96" t="str">
        <f t="shared" si="6"/>
        <v>1</v>
      </c>
      <c r="Y67" s="96">
        <f>IF(ISNA(VLOOKUP(X67,Daten!$R$3:$S$37,2,FALSE)),101,VLOOKUP(X67,Daten!$R$3:$S$37,2,FALSE))</f>
        <v>101</v>
      </c>
      <c r="Z67" s="96">
        <f t="shared" si="7"/>
        <v>0</v>
      </c>
      <c r="AA67" s="96">
        <f t="shared" si="8"/>
        <v>0</v>
      </c>
      <c r="AB67" s="96">
        <f t="shared" si="9"/>
        <v>0</v>
      </c>
      <c r="AC67" s="96">
        <f t="shared" si="10"/>
        <v>0</v>
      </c>
      <c r="AD67" s="96">
        <f t="shared" si="11"/>
        <v>0</v>
      </c>
      <c r="AE67" s="96">
        <f t="shared" si="12"/>
        <v>0</v>
      </c>
    </row>
    <row r="68" spans="1:33" s="50" customFormat="1" ht="18.75" customHeight="1" thickBot="1" x14ac:dyDescent="0.35">
      <c r="A68" s="149" t="s">
        <v>32</v>
      </c>
      <c r="B68" s="150"/>
      <c r="C68" s="151"/>
      <c r="D68" s="152"/>
      <c r="E68" s="153"/>
      <c r="F68" s="153"/>
      <c r="G68" s="151"/>
      <c r="H68" s="151"/>
      <c r="I68" s="151"/>
      <c r="J68" s="154"/>
      <c r="K68" s="154"/>
      <c r="L68" s="154"/>
      <c r="M68" s="154"/>
      <c r="N68" s="155"/>
      <c r="O68" s="156">
        <f>SUM(O28:O67)</f>
        <v>0</v>
      </c>
      <c r="P68" s="157">
        <f>SUM(P28:P67)</f>
        <v>0</v>
      </c>
      <c r="Q68" s="158">
        <f>SUM(Q28:Q67)</f>
        <v>0</v>
      </c>
      <c r="R68" s="158"/>
      <c r="S68" s="216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216"/>
    </row>
    <row r="69" spans="1:33" x14ac:dyDescent="0.25">
      <c r="A69" s="51"/>
      <c r="R69" s="187"/>
      <c r="S69" s="187"/>
    </row>
    <row r="70" spans="1:33" x14ac:dyDescent="0.25">
      <c r="A70" s="26" t="s">
        <v>47</v>
      </c>
      <c r="C70" s="52" t="s">
        <v>186</v>
      </c>
      <c r="D70" s="53"/>
      <c r="E70" s="53"/>
      <c r="F70" s="53"/>
      <c r="G70" s="53"/>
      <c r="H70" s="53"/>
      <c r="I70" s="53"/>
      <c r="R70" s="187"/>
      <c r="S70" s="187"/>
    </row>
    <row r="71" spans="1:33" x14ac:dyDescent="0.25">
      <c r="C71" s="53"/>
      <c r="D71" s="53"/>
      <c r="E71" s="53"/>
      <c r="F71" s="53"/>
      <c r="G71" s="53"/>
      <c r="H71" s="53"/>
      <c r="I71" s="53"/>
      <c r="R71" s="187"/>
      <c r="S71" s="187"/>
    </row>
    <row r="72" spans="1:33" x14ac:dyDescent="0.25">
      <c r="A72" s="119"/>
    </row>
    <row r="74" spans="1:33" ht="15.6" x14ac:dyDescent="0.3">
      <c r="A74" s="50" t="s">
        <v>104</v>
      </c>
    </row>
    <row r="75" spans="1:33" x14ac:dyDescent="0.25">
      <c r="A75" s="120" t="str">
        <f>Daten!C4</f>
        <v>Luftgewehr</v>
      </c>
      <c r="C75" s="26">
        <f>SUMIF(Resultate!$P$15:$P$54,D75)/D75</f>
        <v>0</v>
      </c>
      <c r="D75" s="28">
        <v>2</v>
      </c>
      <c r="E75" s="120"/>
      <c r="F75" s="57"/>
    </row>
    <row r="76" spans="1:33" x14ac:dyDescent="0.25">
      <c r="A76" s="120" t="str">
        <f>Daten!C5</f>
        <v>Luftpistole</v>
      </c>
      <c r="C76" s="26">
        <f>SUMIF(Resultate!$P$15:$P$54,D76)/D76</f>
        <v>0</v>
      </c>
      <c r="D76" s="28">
        <v>3</v>
      </c>
      <c r="E76" s="120"/>
      <c r="F76" s="57"/>
    </row>
    <row r="77" spans="1:33" x14ac:dyDescent="0.25">
      <c r="A77" s="120">
        <f>Daten!C6</f>
        <v>0</v>
      </c>
      <c r="C77" s="26">
        <f>SUMIF(Resultate!$P$15:$P$54,D77)/D77</f>
        <v>0</v>
      </c>
      <c r="D77" s="28">
        <v>4</v>
      </c>
      <c r="E77" s="56"/>
    </row>
    <row r="78" spans="1:33" x14ac:dyDescent="0.25">
      <c r="A78" s="120">
        <f>Daten!C7</f>
        <v>0</v>
      </c>
      <c r="C78" s="26">
        <f>SUMIF(Resultate!$P$15:$P$54,D78)/D78</f>
        <v>0</v>
      </c>
      <c r="D78" s="28">
        <v>5</v>
      </c>
      <c r="E78" s="56"/>
      <c r="F78" s="57"/>
    </row>
    <row r="79" spans="1:33" x14ac:dyDescent="0.25">
      <c r="A79" s="120">
        <f>Daten!C8</f>
        <v>0</v>
      </c>
      <c r="C79" s="26">
        <f>SUMIF(Resultate!$P$15:$P$54,D79)/D79</f>
        <v>0</v>
      </c>
      <c r="D79" s="28">
        <v>6</v>
      </c>
      <c r="E79" s="120"/>
      <c r="F79" s="57"/>
    </row>
    <row r="80" spans="1:33" x14ac:dyDescent="0.25">
      <c r="A80" s="120">
        <f>Daten!C9</f>
        <v>0</v>
      </c>
      <c r="C80" s="26">
        <f>SUMIF(Resultate!$P$15:$P$54,D80)/D80</f>
        <v>0</v>
      </c>
      <c r="D80" s="28">
        <v>7</v>
      </c>
      <c r="E80" s="120"/>
      <c r="F80" s="57"/>
    </row>
    <row r="81" spans="1:4" x14ac:dyDescent="0.25">
      <c r="A81" s="120">
        <f>Daten!C10</f>
        <v>0</v>
      </c>
      <c r="C81" s="26">
        <f>SUMIF(Resultate!$P$15:$P$54,D81)/D81</f>
        <v>0</v>
      </c>
      <c r="D81" s="28">
        <v>8</v>
      </c>
    </row>
    <row r="82" spans="1:4" x14ac:dyDescent="0.25">
      <c r="A82" s="120">
        <f>Daten!C11</f>
        <v>0</v>
      </c>
      <c r="C82" s="26">
        <f>SUMIF(Resultate!$P$15:$P$54,D82)/D82</f>
        <v>0</v>
      </c>
      <c r="D82" s="28">
        <v>9</v>
      </c>
    </row>
    <row r="83" spans="1:4" x14ac:dyDescent="0.25">
      <c r="A83" s="120">
        <f>Daten!C12</f>
        <v>0</v>
      </c>
      <c r="C83" s="26">
        <f>SUMIF(Resultate!$P$15:$P$54,D83)/D83</f>
        <v>0</v>
      </c>
      <c r="D83" s="28">
        <v>10</v>
      </c>
    </row>
    <row r="84" spans="1:4" x14ac:dyDescent="0.25">
      <c r="A84" s="120">
        <f>Daten!C13</f>
        <v>0</v>
      </c>
      <c r="C84" s="26">
        <f>SUMIF(Resultate!$P$15:$P$54,D84)/D84</f>
        <v>0</v>
      </c>
      <c r="D84" s="28">
        <v>11</v>
      </c>
    </row>
    <row r="85" spans="1:4" x14ac:dyDescent="0.25">
      <c r="A85" s="120">
        <f>Daten!C14</f>
        <v>0</v>
      </c>
      <c r="C85" s="26">
        <f>SUMIF(Resultate!$P$15:$P$54,D85)/D85</f>
        <v>0</v>
      </c>
      <c r="D85" s="28">
        <v>12</v>
      </c>
    </row>
    <row r="86" spans="1:4" x14ac:dyDescent="0.25">
      <c r="A86" s="120">
        <f>Daten!C15</f>
        <v>0</v>
      </c>
      <c r="C86" s="26">
        <f>SUMIF(Resultate!$P$15:$P$54,D86)/D86</f>
        <v>0</v>
      </c>
      <c r="D86" s="28">
        <v>13</v>
      </c>
    </row>
    <row r="87" spans="1:4" x14ac:dyDescent="0.25">
      <c r="A87" s="120">
        <f>Daten!C16</f>
        <v>0</v>
      </c>
      <c r="C87" s="26">
        <f>SUMIF(Resultate!$P$15:$P$54,D87)/D87</f>
        <v>0</v>
      </c>
      <c r="D87" s="28">
        <v>14</v>
      </c>
    </row>
    <row r="88" spans="1:4" x14ac:dyDescent="0.25">
      <c r="A88" s="120">
        <f>Daten!C17</f>
        <v>0</v>
      </c>
      <c r="C88" s="26">
        <f>SUMIF(Resultate!$P$15:$P$54,D88)/D88</f>
        <v>0</v>
      </c>
      <c r="D88" s="28">
        <v>15</v>
      </c>
    </row>
    <row r="89" spans="1:4" x14ac:dyDescent="0.25">
      <c r="A89" s="120"/>
    </row>
    <row r="90" spans="1:4" x14ac:dyDescent="0.25">
      <c r="A90" s="120"/>
    </row>
  </sheetData>
  <sheetProtection algorithmName="SHA-512" hashValue="QOGMqNepwf8rMwRpS+A5RyQmz4Y1SY7IlGO3IUrvPxzLyn7RH5w/OZGnT3pg0G4XJcR5R/99UvlqCpK5Z1pbWg==" saltValue="VTCSycxtpQkt0PUBAEW3xQ==" spinCount="100000" sheet="1" objects="1" scenarios="1"/>
  <mergeCells count="2">
    <mergeCell ref="C9:D9"/>
    <mergeCell ref="H27:I27"/>
  </mergeCells>
  <phoneticPr fontId="3" type="noConversion"/>
  <conditionalFormatting sqref="D28:D41">
    <cfRule type="cellIs" dxfId="30" priority="1" stopIfTrue="1" operator="equal">
      <formula>0</formula>
    </cfRule>
  </conditionalFormatting>
  <conditionalFormatting sqref="O28:R68">
    <cfRule type="cellIs" dxfId="29" priority="2" stopIfTrue="1" operator="equal">
      <formula>0</formula>
    </cfRule>
  </conditionalFormatting>
  <dataValidations count="2">
    <dataValidation type="whole" allowBlank="1" showInputMessage="1" showErrorMessage="1" errorTitle="Eingabe Jahrgang" error="Bitte Jahrgang nur 2stellig eingeben._x000a__x000a_Beispiel: _x000a_Jahrgang Schütze:  1979_x000a_Eingabe bei Jg            79_x000a__x000a_Jahrgang Schütze:  2001_x000a_Eingabe bei Jg              1_x000a_" promptTitle="Jahrgang erfassen" prompt="Jahrgang bitt nur _x000a_2stellig erfassen_x000a_" sqref="C28:C67" xr:uid="{00000000-0002-0000-0200-000000000000}">
      <formula1>0</formula1>
      <formula2>99</formula2>
    </dataValidation>
    <dataValidation type="whole" allowBlank="1" showInputMessage="1" showErrorMessage="1" errorTitle="Resultat erfassen" error="Eingabe über Maximum._x000a__x000a_Bitte korrigieren_x000a_" sqref="J28:N67" xr:uid="{00000000-0002-0000-0200-000001000000}">
      <formula1>0</formula1>
      <formula2>100</formula2>
    </dataValidation>
  </dataValidations>
  <pageMargins left="0.59055118110236227" right="0.59055118110236227" top="0.31496062992125984" bottom="0.47244094488188981" header="0.51181102362204722" footer="0.31496062992125984"/>
  <pageSetup paperSize="9" orientation="landscape" r:id="rId1"/>
  <headerFooter alignWithMargins="0">
    <oddFooter>&amp;L&amp;8&amp;F&amp;CDieses Formular kann unter www.lksv.ch Register Reglemente/Formulare heruntergeladen werden.&amp;R&amp;8© 2011 by LKSV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locked="0" defaultSize="0" autoLine="0" autoPict="0">
                <anchor moveWithCells="1">
                  <from>
                    <xdr:col>6</xdr:col>
                    <xdr:colOff>7620</xdr:colOff>
                    <xdr:row>27</xdr:row>
                    <xdr:rowOff>22860</xdr:rowOff>
                  </from>
                  <to>
                    <xdr:col>6</xdr:col>
                    <xdr:colOff>1432560</xdr:colOff>
                    <xdr:row>27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Drop Down 8">
              <controlPr locked="0" defaultSize="0" autoLine="0" autoPict="0">
                <anchor moveWithCells="1">
                  <from>
                    <xdr:col>7</xdr:col>
                    <xdr:colOff>45720</xdr:colOff>
                    <xdr:row>27</xdr:row>
                    <xdr:rowOff>0</xdr:rowOff>
                  </from>
                  <to>
                    <xdr:col>7</xdr:col>
                    <xdr:colOff>1150620</xdr:colOff>
                    <xdr:row>27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Drop Down 11">
              <controlPr locked="0" defaultSize="0" autoLine="0" autoPict="0">
                <anchor moveWithCells="1">
                  <from>
                    <xdr:col>6</xdr:col>
                    <xdr:colOff>7620</xdr:colOff>
                    <xdr:row>28</xdr:row>
                    <xdr:rowOff>7620</xdr:rowOff>
                  </from>
                  <to>
                    <xdr:col>6</xdr:col>
                    <xdr:colOff>1432560</xdr:colOff>
                    <xdr:row>28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Drop Down 12">
              <controlPr locked="0" defaultSize="0" autoLine="0" autoPict="0">
                <anchor moveWithCells="1">
                  <from>
                    <xdr:col>7</xdr:col>
                    <xdr:colOff>45720</xdr:colOff>
                    <xdr:row>28</xdr:row>
                    <xdr:rowOff>22860</xdr:rowOff>
                  </from>
                  <to>
                    <xdr:col>7</xdr:col>
                    <xdr:colOff>1143000</xdr:colOff>
                    <xdr:row>28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Drop Down 13">
              <controlPr locked="0" defaultSize="0" autoLine="0" autoPict="0">
                <anchor moveWithCells="1">
                  <from>
                    <xdr:col>6</xdr:col>
                    <xdr:colOff>7620</xdr:colOff>
                    <xdr:row>29</xdr:row>
                    <xdr:rowOff>7620</xdr:rowOff>
                  </from>
                  <to>
                    <xdr:col>6</xdr:col>
                    <xdr:colOff>1432560</xdr:colOff>
                    <xdr:row>29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Drop Down 14">
              <controlPr locked="0" defaultSize="0" autoLine="0" autoPict="0">
                <anchor moveWithCells="1">
                  <from>
                    <xdr:col>7</xdr:col>
                    <xdr:colOff>45720</xdr:colOff>
                    <xdr:row>29</xdr:row>
                    <xdr:rowOff>22860</xdr:rowOff>
                  </from>
                  <to>
                    <xdr:col>7</xdr:col>
                    <xdr:colOff>1143000</xdr:colOff>
                    <xdr:row>29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Drop Down 15">
              <controlPr locked="0" defaultSize="0" autoLine="0" autoPict="0">
                <anchor moveWithCells="1">
                  <from>
                    <xdr:col>6</xdr:col>
                    <xdr:colOff>7620</xdr:colOff>
                    <xdr:row>30</xdr:row>
                    <xdr:rowOff>0</xdr:rowOff>
                  </from>
                  <to>
                    <xdr:col>6</xdr:col>
                    <xdr:colOff>1432560</xdr:colOff>
                    <xdr:row>30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Drop Down 16">
              <controlPr locked="0" defaultSize="0" autoLine="0" autoPict="0">
                <anchor moveWithCells="1">
                  <from>
                    <xdr:col>7</xdr:col>
                    <xdr:colOff>45720</xdr:colOff>
                    <xdr:row>30</xdr:row>
                    <xdr:rowOff>7620</xdr:rowOff>
                  </from>
                  <to>
                    <xdr:col>7</xdr:col>
                    <xdr:colOff>1143000</xdr:colOff>
                    <xdr:row>30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Drop Down 19">
              <controlPr locked="0" defaultSize="0" autoLine="0" autoPict="0">
                <anchor moveWithCells="1">
                  <from>
                    <xdr:col>6</xdr:col>
                    <xdr:colOff>7620</xdr:colOff>
                    <xdr:row>31</xdr:row>
                    <xdr:rowOff>0</xdr:rowOff>
                  </from>
                  <to>
                    <xdr:col>6</xdr:col>
                    <xdr:colOff>1432560</xdr:colOff>
                    <xdr:row>31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Drop Down 20">
              <controlPr locked="0" defaultSize="0" autoLine="0" autoPict="0">
                <anchor moveWithCells="1">
                  <from>
                    <xdr:col>7</xdr:col>
                    <xdr:colOff>45720</xdr:colOff>
                    <xdr:row>31</xdr:row>
                    <xdr:rowOff>7620</xdr:rowOff>
                  </from>
                  <to>
                    <xdr:col>7</xdr:col>
                    <xdr:colOff>1143000</xdr:colOff>
                    <xdr:row>31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Drop Down 21">
              <controlPr locked="0" defaultSize="0" autoLine="0" autoPict="0">
                <anchor moveWithCells="1">
                  <from>
                    <xdr:col>6</xdr:col>
                    <xdr:colOff>7620</xdr:colOff>
                    <xdr:row>32</xdr:row>
                    <xdr:rowOff>7620</xdr:rowOff>
                  </from>
                  <to>
                    <xdr:col>6</xdr:col>
                    <xdr:colOff>1432560</xdr:colOff>
                    <xdr:row>32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Drop Down 22">
              <controlPr locked="0" defaultSize="0" autoLine="0" autoPict="0">
                <anchor moveWithCells="1">
                  <from>
                    <xdr:col>7</xdr:col>
                    <xdr:colOff>45720</xdr:colOff>
                    <xdr:row>32</xdr:row>
                    <xdr:rowOff>22860</xdr:rowOff>
                  </from>
                  <to>
                    <xdr:col>7</xdr:col>
                    <xdr:colOff>1143000</xdr:colOff>
                    <xdr:row>32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Drop Down 23">
              <controlPr locked="0" defaultSize="0" autoLine="0" autoPict="0">
                <anchor moveWithCells="1">
                  <from>
                    <xdr:col>6</xdr:col>
                    <xdr:colOff>7620</xdr:colOff>
                    <xdr:row>33</xdr:row>
                    <xdr:rowOff>7620</xdr:rowOff>
                  </from>
                  <to>
                    <xdr:col>6</xdr:col>
                    <xdr:colOff>1432560</xdr:colOff>
                    <xdr:row>33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7" name="Drop Down 24">
              <controlPr locked="0" defaultSize="0" autoLine="0" autoPict="0">
                <anchor moveWithCells="1">
                  <from>
                    <xdr:col>7</xdr:col>
                    <xdr:colOff>45720</xdr:colOff>
                    <xdr:row>33</xdr:row>
                    <xdr:rowOff>22860</xdr:rowOff>
                  </from>
                  <to>
                    <xdr:col>7</xdr:col>
                    <xdr:colOff>1143000</xdr:colOff>
                    <xdr:row>33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8" name="Drop Down 25">
              <controlPr locked="0" defaultSize="0" autoLine="0" autoPict="0">
                <anchor moveWithCells="1">
                  <from>
                    <xdr:col>6</xdr:col>
                    <xdr:colOff>7620</xdr:colOff>
                    <xdr:row>34</xdr:row>
                    <xdr:rowOff>22860</xdr:rowOff>
                  </from>
                  <to>
                    <xdr:col>6</xdr:col>
                    <xdr:colOff>1432560</xdr:colOff>
                    <xdr:row>34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9" name="Drop Down 26">
              <controlPr locked="0" defaultSize="0" autoLine="0" autoPict="0">
                <anchor moveWithCells="1">
                  <from>
                    <xdr:col>7</xdr:col>
                    <xdr:colOff>45720</xdr:colOff>
                    <xdr:row>34</xdr:row>
                    <xdr:rowOff>30480</xdr:rowOff>
                  </from>
                  <to>
                    <xdr:col>7</xdr:col>
                    <xdr:colOff>1143000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0" name="Drop Down 27">
              <controlPr locked="0" defaultSize="0" autoLine="0" autoPict="0">
                <anchor moveWithCells="1">
                  <from>
                    <xdr:col>6</xdr:col>
                    <xdr:colOff>7620</xdr:colOff>
                    <xdr:row>35</xdr:row>
                    <xdr:rowOff>7620</xdr:rowOff>
                  </from>
                  <to>
                    <xdr:col>6</xdr:col>
                    <xdr:colOff>1432560</xdr:colOff>
                    <xdr:row>35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Drop Down 28">
              <controlPr locked="0" defaultSize="0" autoLine="0" autoPict="0">
                <anchor moveWithCells="1">
                  <from>
                    <xdr:col>7</xdr:col>
                    <xdr:colOff>45720</xdr:colOff>
                    <xdr:row>35</xdr:row>
                    <xdr:rowOff>22860</xdr:rowOff>
                  </from>
                  <to>
                    <xdr:col>7</xdr:col>
                    <xdr:colOff>1143000</xdr:colOff>
                    <xdr:row>35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Drop Down 29">
              <controlPr locked="0" defaultSize="0" autoLine="0" autoPict="0">
                <anchor moveWithCells="1">
                  <from>
                    <xdr:col>6</xdr:col>
                    <xdr:colOff>7620</xdr:colOff>
                    <xdr:row>36</xdr:row>
                    <xdr:rowOff>0</xdr:rowOff>
                  </from>
                  <to>
                    <xdr:col>6</xdr:col>
                    <xdr:colOff>1432560</xdr:colOff>
                    <xdr:row>36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Drop Down 30">
              <controlPr locked="0" defaultSize="0" autoLine="0" autoPict="0">
                <anchor moveWithCells="1">
                  <from>
                    <xdr:col>7</xdr:col>
                    <xdr:colOff>45720</xdr:colOff>
                    <xdr:row>36</xdr:row>
                    <xdr:rowOff>7620</xdr:rowOff>
                  </from>
                  <to>
                    <xdr:col>7</xdr:col>
                    <xdr:colOff>1143000</xdr:colOff>
                    <xdr:row>36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4" name="Drop Down 31">
              <controlPr locked="0" defaultSize="0" autoLine="0" autoPict="0">
                <anchor moveWithCells="1">
                  <from>
                    <xdr:col>6</xdr:col>
                    <xdr:colOff>7620</xdr:colOff>
                    <xdr:row>37</xdr:row>
                    <xdr:rowOff>22860</xdr:rowOff>
                  </from>
                  <to>
                    <xdr:col>6</xdr:col>
                    <xdr:colOff>1432560</xdr:colOff>
                    <xdr:row>37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5" name="Drop Down 32">
              <controlPr locked="0" defaultSize="0" autoLine="0" autoPict="0">
                <anchor moveWithCells="1">
                  <from>
                    <xdr:col>7</xdr:col>
                    <xdr:colOff>45720</xdr:colOff>
                    <xdr:row>37</xdr:row>
                    <xdr:rowOff>30480</xdr:rowOff>
                  </from>
                  <to>
                    <xdr:col>7</xdr:col>
                    <xdr:colOff>1143000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6" name="Drop Down 33">
              <controlPr locked="0" defaultSize="0" autoLine="0" autoPict="0">
                <anchor moveWithCells="1">
                  <from>
                    <xdr:col>6</xdr:col>
                    <xdr:colOff>7620</xdr:colOff>
                    <xdr:row>38</xdr:row>
                    <xdr:rowOff>7620</xdr:rowOff>
                  </from>
                  <to>
                    <xdr:col>6</xdr:col>
                    <xdr:colOff>1432560</xdr:colOff>
                    <xdr:row>38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Drop Down 34">
              <controlPr locked="0" defaultSize="0" autoLine="0" autoPict="0">
                <anchor moveWithCells="1">
                  <from>
                    <xdr:col>7</xdr:col>
                    <xdr:colOff>45720</xdr:colOff>
                    <xdr:row>38</xdr:row>
                    <xdr:rowOff>22860</xdr:rowOff>
                  </from>
                  <to>
                    <xdr:col>7</xdr:col>
                    <xdr:colOff>1143000</xdr:colOff>
                    <xdr:row>38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8" name="Drop Down 41">
              <controlPr locked="0" defaultSize="0" autoLine="0" autoPict="0">
                <anchor moveWithCells="1">
                  <from>
                    <xdr:col>6</xdr:col>
                    <xdr:colOff>7620</xdr:colOff>
                    <xdr:row>39</xdr:row>
                    <xdr:rowOff>0</xdr:rowOff>
                  </from>
                  <to>
                    <xdr:col>6</xdr:col>
                    <xdr:colOff>1432560</xdr:colOff>
                    <xdr:row>39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9" name="Drop Down 42">
              <controlPr locked="0" defaultSize="0" autoLine="0" autoPict="0">
                <anchor moveWithCells="1">
                  <from>
                    <xdr:col>7</xdr:col>
                    <xdr:colOff>45720</xdr:colOff>
                    <xdr:row>39</xdr:row>
                    <xdr:rowOff>0</xdr:rowOff>
                  </from>
                  <to>
                    <xdr:col>7</xdr:col>
                    <xdr:colOff>1143000</xdr:colOff>
                    <xdr:row>39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0" name="Drop Down 43">
              <controlPr locked="0" defaultSize="0" autoLine="0" autoPict="0">
                <anchor moveWithCells="1">
                  <from>
                    <xdr:col>6</xdr:col>
                    <xdr:colOff>7620</xdr:colOff>
                    <xdr:row>40</xdr:row>
                    <xdr:rowOff>7620</xdr:rowOff>
                  </from>
                  <to>
                    <xdr:col>6</xdr:col>
                    <xdr:colOff>1432560</xdr:colOff>
                    <xdr:row>40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1" name="Drop Down 44">
              <controlPr locked="0" defaultSize="0" autoLine="0" autoPict="0">
                <anchor moveWithCells="1">
                  <from>
                    <xdr:col>7</xdr:col>
                    <xdr:colOff>45720</xdr:colOff>
                    <xdr:row>40</xdr:row>
                    <xdr:rowOff>22860</xdr:rowOff>
                  </from>
                  <to>
                    <xdr:col>7</xdr:col>
                    <xdr:colOff>1143000</xdr:colOff>
                    <xdr:row>40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2" name="Drop Down 45">
              <controlPr locked="0" defaultSize="0" autoLine="0" autoPict="0">
                <anchor moveWithCells="1">
                  <from>
                    <xdr:col>6</xdr:col>
                    <xdr:colOff>7620</xdr:colOff>
                    <xdr:row>41</xdr:row>
                    <xdr:rowOff>7620</xdr:rowOff>
                  </from>
                  <to>
                    <xdr:col>6</xdr:col>
                    <xdr:colOff>1432560</xdr:colOff>
                    <xdr:row>41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3" name="Drop Down 46">
              <controlPr locked="0" defaultSize="0" autoLine="0" autoPict="0">
                <anchor moveWithCells="1">
                  <from>
                    <xdr:col>7</xdr:col>
                    <xdr:colOff>45720</xdr:colOff>
                    <xdr:row>41</xdr:row>
                    <xdr:rowOff>22860</xdr:rowOff>
                  </from>
                  <to>
                    <xdr:col>7</xdr:col>
                    <xdr:colOff>1143000</xdr:colOff>
                    <xdr:row>41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4" name="Drop Down 47">
              <controlPr locked="0" defaultSize="0" autoLine="0" autoPict="0">
                <anchor moveWithCells="1">
                  <from>
                    <xdr:col>6</xdr:col>
                    <xdr:colOff>7620</xdr:colOff>
                    <xdr:row>42</xdr:row>
                    <xdr:rowOff>0</xdr:rowOff>
                  </from>
                  <to>
                    <xdr:col>6</xdr:col>
                    <xdr:colOff>1432560</xdr:colOff>
                    <xdr:row>42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5" name="Drop Down 48">
              <controlPr locked="0" defaultSize="0" autoLine="0" autoPict="0">
                <anchor moveWithCells="1">
                  <from>
                    <xdr:col>7</xdr:col>
                    <xdr:colOff>45720</xdr:colOff>
                    <xdr:row>42</xdr:row>
                    <xdr:rowOff>7620</xdr:rowOff>
                  </from>
                  <to>
                    <xdr:col>7</xdr:col>
                    <xdr:colOff>1143000</xdr:colOff>
                    <xdr:row>42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6" name="Drop Down 49">
              <controlPr locked="0" defaultSize="0" autoLine="0" autoPict="0">
                <anchor moveWithCells="1">
                  <from>
                    <xdr:col>6</xdr:col>
                    <xdr:colOff>7620</xdr:colOff>
                    <xdr:row>43</xdr:row>
                    <xdr:rowOff>0</xdr:rowOff>
                  </from>
                  <to>
                    <xdr:col>6</xdr:col>
                    <xdr:colOff>1432560</xdr:colOff>
                    <xdr:row>43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7" name="Drop Down 50">
              <controlPr locked="0" defaultSize="0" autoLine="0" autoPict="0">
                <anchor moveWithCells="1">
                  <from>
                    <xdr:col>7</xdr:col>
                    <xdr:colOff>45720</xdr:colOff>
                    <xdr:row>43</xdr:row>
                    <xdr:rowOff>7620</xdr:rowOff>
                  </from>
                  <to>
                    <xdr:col>7</xdr:col>
                    <xdr:colOff>1143000</xdr:colOff>
                    <xdr:row>43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8" name="Drop Down 51">
              <controlPr locked="0" defaultSize="0" autoLine="0" autoPict="0">
                <anchor moveWithCells="1">
                  <from>
                    <xdr:col>6</xdr:col>
                    <xdr:colOff>7620</xdr:colOff>
                    <xdr:row>44</xdr:row>
                    <xdr:rowOff>7620</xdr:rowOff>
                  </from>
                  <to>
                    <xdr:col>6</xdr:col>
                    <xdr:colOff>1432560</xdr:colOff>
                    <xdr:row>44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9" name="Drop Down 52">
              <controlPr locked="0" defaultSize="0" autoLine="0" autoPict="0">
                <anchor moveWithCells="1">
                  <from>
                    <xdr:col>7</xdr:col>
                    <xdr:colOff>45720</xdr:colOff>
                    <xdr:row>44</xdr:row>
                    <xdr:rowOff>22860</xdr:rowOff>
                  </from>
                  <to>
                    <xdr:col>7</xdr:col>
                    <xdr:colOff>1143000</xdr:colOff>
                    <xdr:row>44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0" name="Drop Down 53">
              <controlPr locked="0" defaultSize="0" autoLine="0" autoPict="0">
                <anchor moveWithCells="1">
                  <from>
                    <xdr:col>6</xdr:col>
                    <xdr:colOff>7620</xdr:colOff>
                    <xdr:row>45</xdr:row>
                    <xdr:rowOff>7620</xdr:rowOff>
                  </from>
                  <to>
                    <xdr:col>6</xdr:col>
                    <xdr:colOff>1432560</xdr:colOff>
                    <xdr:row>45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1" name="Drop Down 54">
              <controlPr locked="0" defaultSize="0" autoLine="0" autoPict="0">
                <anchor moveWithCells="1">
                  <from>
                    <xdr:col>7</xdr:col>
                    <xdr:colOff>45720</xdr:colOff>
                    <xdr:row>45</xdr:row>
                    <xdr:rowOff>22860</xdr:rowOff>
                  </from>
                  <to>
                    <xdr:col>7</xdr:col>
                    <xdr:colOff>1143000</xdr:colOff>
                    <xdr:row>45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2" name="Drop Down 55">
              <controlPr locked="0" defaultSize="0" autoLine="0" autoPict="0">
                <anchor moveWithCells="1">
                  <from>
                    <xdr:col>6</xdr:col>
                    <xdr:colOff>7620</xdr:colOff>
                    <xdr:row>46</xdr:row>
                    <xdr:rowOff>22860</xdr:rowOff>
                  </from>
                  <to>
                    <xdr:col>6</xdr:col>
                    <xdr:colOff>1432560</xdr:colOff>
                    <xdr:row>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3" name="Drop Down 56">
              <controlPr locked="0" defaultSize="0" autoLine="0" autoPict="0">
                <anchor moveWithCells="1">
                  <from>
                    <xdr:col>7</xdr:col>
                    <xdr:colOff>45720</xdr:colOff>
                    <xdr:row>46</xdr:row>
                    <xdr:rowOff>30480</xdr:rowOff>
                  </from>
                  <to>
                    <xdr:col>7</xdr:col>
                    <xdr:colOff>1143000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4" name="Drop Down 57">
              <controlPr locked="0" defaultSize="0" autoLine="0" autoPict="0">
                <anchor moveWithCells="1">
                  <from>
                    <xdr:col>6</xdr:col>
                    <xdr:colOff>7620</xdr:colOff>
                    <xdr:row>47</xdr:row>
                    <xdr:rowOff>7620</xdr:rowOff>
                  </from>
                  <to>
                    <xdr:col>6</xdr:col>
                    <xdr:colOff>1432560</xdr:colOff>
                    <xdr:row>47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5" name="Drop Down 58">
              <controlPr locked="0" defaultSize="0" autoLine="0" autoPict="0">
                <anchor moveWithCells="1">
                  <from>
                    <xdr:col>7</xdr:col>
                    <xdr:colOff>45720</xdr:colOff>
                    <xdr:row>47</xdr:row>
                    <xdr:rowOff>22860</xdr:rowOff>
                  </from>
                  <to>
                    <xdr:col>7</xdr:col>
                    <xdr:colOff>1143000</xdr:colOff>
                    <xdr:row>47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6" name="Drop Down 59">
              <controlPr locked="0" defaultSize="0" autoLine="0" autoPict="0">
                <anchor moveWithCells="1">
                  <from>
                    <xdr:col>6</xdr:col>
                    <xdr:colOff>7620</xdr:colOff>
                    <xdr:row>48</xdr:row>
                    <xdr:rowOff>0</xdr:rowOff>
                  </from>
                  <to>
                    <xdr:col>6</xdr:col>
                    <xdr:colOff>1432560</xdr:colOff>
                    <xdr:row>48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7" name="Drop Down 60">
              <controlPr locked="0" defaultSize="0" autoLine="0" autoPict="0">
                <anchor moveWithCells="1">
                  <from>
                    <xdr:col>7</xdr:col>
                    <xdr:colOff>45720</xdr:colOff>
                    <xdr:row>48</xdr:row>
                    <xdr:rowOff>7620</xdr:rowOff>
                  </from>
                  <to>
                    <xdr:col>7</xdr:col>
                    <xdr:colOff>1143000</xdr:colOff>
                    <xdr:row>48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8" name="Drop Down 61">
              <controlPr locked="0" defaultSize="0" autoLine="0" autoPict="0">
                <anchor moveWithCells="1">
                  <from>
                    <xdr:col>6</xdr:col>
                    <xdr:colOff>7620</xdr:colOff>
                    <xdr:row>49</xdr:row>
                    <xdr:rowOff>22860</xdr:rowOff>
                  </from>
                  <to>
                    <xdr:col>6</xdr:col>
                    <xdr:colOff>1432560</xdr:colOff>
                    <xdr:row>49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9" name="Drop Down 62">
              <controlPr locked="0" defaultSize="0" autoLine="0" autoPict="0">
                <anchor moveWithCells="1">
                  <from>
                    <xdr:col>7</xdr:col>
                    <xdr:colOff>45720</xdr:colOff>
                    <xdr:row>49</xdr:row>
                    <xdr:rowOff>30480</xdr:rowOff>
                  </from>
                  <to>
                    <xdr:col>7</xdr:col>
                    <xdr:colOff>1143000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0" name="Drop Down 63">
              <controlPr locked="0" defaultSize="0" autoLine="0" autoPict="0">
                <anchor moveWithCells="1">
                  <from>
                    <xdr:col>6</xdr:col>
                    <xdr:colOff>7620</xdr:colOff>
                    <xdr:row>50</xdr:row>
                    <xdr:rowOff>7620</xdr:rowOff>
                  </from>
                  <to>
                    <xdr:col>6</xdr:col>
                    <xdr:colOff>1432560</xdr:colOff>
                    <xdr:row>50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1" name="Drop Down 64">
              <controlPr locked="0" defaultSize="0" autoLine="0" autoPict="0">
                <anchor moveWithCells="1">
                  <from>
                    <xdr:col>7</xdr:col>
                    <xdr:colOff>45720</xdr:colOff>
                    <xdr:row>50</xdr:row>
                    <xdr:rowOff>22860</xdr:rowOff>
                  </from>
                  <to>
                    <xdr:col>7</xdr:col>
                    <xdr:colOff>1143000</xdr:colOff>
                    <xdr:row>50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2" name="Drop Down 65">
              <controlPr locked="0" defaultSize="0" autoLine="0" autoPict="0">
                <anchor moveWithCells="1">
                  <from>
                    <xdr:col>6</xdr:col>
                    <xdr:colOff>7620</xdr:colOff>
                    <xdr:row>51</xdr:row>
                    <xdr:rowOff>7620</xdr:rowOff>
                  </from>
                  <to>
                    <xdr:col>6</xdr:col>
                    <xdr:colOff>1432560</xdr:colOff>
                    <xdr:row>51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3" name="Drop Down 66">
              <controlPr locked="0" defaultSize="0" autoLine="0" autoPict="0">
                <anchor moveWithCells="1">
                  <from>
                    <xdr:col>7</xdr:col>
                    <xdr:colOff>45720</xdr:colOff>
                    <xdr:row>51</xdr:row>
                    <xdr:rowOff>22860</xdr:rowOff>
                  </from>
                  <to>
                    <xdr:col>7</xdr:col>
                    <xdr:colOff>1143000</xdr:colOff>
                    <xdr:row>51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54" name="Drop Down 189">
              <controlPr locked="0" defaultSize="0" autoLine="0" autoPict="0">
                <anchor moveWithCells="1">
                  <from>
                    <xdr:col>6</xdr:col>
                    <xdr:colOff>7620</xdr:colOff>
                    <xdr:row>52</xdr:row>
                    <xdr:rowOff>7620</xdr:rowOff>
                  </from>
                  <to>
                    <xdr:col>6</xdr:col>
                    <xdr:colOff>982980</xdr:colOff>
                    <xdr:row>52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55" name="Drop Down 190">
              <controlPr locked="0" defaultSize="0" autoLine="0" autoPict="0">
                <anchor moveWithCells="1">
                  <from>
                    <xdr:col>7</xdr:col>
                    <xdr:colOff>45720</xdr:colOff>
                    <xdr:row>52</xdr:row>
                    <xdr:rowOff>22860</xdr:rowOff>
                  </from>
                  <to>
                    <xdr:col>7</xdr:col>
                    <xdr:colOff>1143000</xdr:colOff>
                    <xdr:row>52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56" name="Drop Down 191">
              <controlPr locked="0" defaultSize="0" autoLine="0" autoPict="0">
                <anchor moveWithCells="1">
                  <from>
                    <xdr:col>6</xdr:col>
                    <xdr:colOff>7620</xdr:colOff>
                    <xdr:row>53</xdr:row>
                    <xdr:rowOff>7620</xdr:rowOff>
                  </from>
                  <to>
                    <xdr:col>6</xdr:col>
                    <xdr:colOff>982980</xdr:colOff>
                    <xdr:row>53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57" name="Drop Down 192">
              <controlPr locked="0" defaultSize="0" autoLine="0" autoPict="0">
                <anchor moveWithCells="1">
                  <from>
                    <xdr:col>7</xdr:col>
                    <xdr:colOff>45720</xdr:colOff>
                    <xdr:row>53</xdr:row>
                    <xdr:rowOff>22860</xdr:rowOff>
                  </from>
                  <to>
                    <xdr:col>7</xdr:col>
                    <xdr:colOff>1143000</xdr:colOff>
                    <xdr:row>53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58" name="Drop Down 193">
              <controlPr locked="0" defaultSize="0" autoLine="0" autoPict="0">
                <anchor moveWithCells="1">
                  <from>
                    <xdr:col>6</xdr:col>
                    <xdr:colOff>7620</xdr:colOff>
                    <xdr:row>54</xdr:row>
                    <xdr:rowOff>7620</xdr:rowOff>
                  </from>
                  <to>
                    <xdr:col>6</xdr:col>
                    <xdr:colOff>982980</xdr:colOff>
                    <xdr:row>54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59" name="Drop Down 194">
              <controlPr locked="0" defaultSize="0" autoLine="0" autoPict="0">
                <anchor moveWithCells="1">
                  <from>
                    <xdr:col>7</xdr:col>
                    <xdr:colOff>45720</xdr:colOff>
                    <xdr:row>54</xdr:row>
                    <xdr:rowOff>22860</xdr:rowOff>
                  </from>
                  <to>
                    <xdr:col>7</xdr:col>
                    <xdr:colOff>1143000</xdr:colOff>
                    <xdr:row>54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60" name="Drop Down 195">
              <controlPr locked="0" defaultSize="0" autoLine="0" autoPict="0">
                <anchor moveWithCells="1">
                  <from>
                    <xdr:col>6</xdr:col>
                    <xdr:colOff>7620</xdr:colOff>
                    <xdr:row>55</xdr:row>
                    <xdr:rowOff>7620</xdr:rowOff>
                  </from>
                  <to>
                    <xdr:col>6</xdr:col>
                    <xdr:colOff>982980</xdr:colOff>
                    <xdr:row>55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61" name="Drop Down 196">
              <controlPr locked="0" defaultSize="0" autoLine="0" autoPict="0">
                <anchor moveWithCells="1">
                  <from>
                    <xdr:col>7</xdr:col>
                    <xdr:colOff>45720</xdr:colOff>
                    <xdr:row>55</xdr:row>
                    <xdr:rowOff>22860</xdr:rowOff>
                  </from>
                  <to>
                    <xdr:col>7</xdr:col>
                    <xdr:colOff>1143000</xdr:colOff>
                    <xdr:row>55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62" name="Drop Down 197">
              <controlPr locked="0" defaultSize="0" autoLine="0" autoPict="0">
                <anchor moveWithCells="1">
                  <from>
                    <xdr:col>6</xdr:col>
                    <xdr:colOff>7620</xdr:colOff>
                    <xdr:row>56</xdr:row>
                    <xdr:rowOff>7620</xdr:rowOff>
                  </from>
                  <to>
                    <xdr:col>6</xdr:col>
                    <xdr:colOff>982980</xdr:colOff>
                    <xdr:row>56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63" name="Drop Down 198">
              <controlPr locked="0" defaultSize="0" autoLine="0" autoPict="0">
                <anchor moveWithCells="1">
                  <from>
                    <xdr:col>7</xdr:col>
                    <xdr:colOff>45720</xdr:colOff>
                    <xdr:row>56</xdr:row>
                    <xdr:rowOff>22860</xdr:rowOff>
                  </from>
                  <to>
                    <xdr:col>7</xdr:col>
                    <xdr:colOff>1143000</xdr:colOff>
                    <xdr:row>56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64" name="Drop Down 199">
              <controlPr locked="0" defaultSize="0" autoLine="0" autoPict="0">
                <anchor moveWithCells="1">
                  <from>
                    <xdr:col>6</xdr:col>
                    <xdr:colOff>7620</xdr:colOff>
                    <xdr:row>57</xdr:row>
                    <xdr:rowOff>7620</xdr:rowOff>
                  </from>
                  <to>
                    <xdr:col>6</xdr:col>
                    <xdr:colOff>982980</xdr:colOff>
                    <xdr:row>57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65" name="Drop Down 200">
              <controlPr locked="0" defaultSize="0" autoLine="0" autoPict="0">
                <anchor moveWithCells="1">
                  <from>
                    <xdr:col>7</xdr:col>
                    <xdr:colOff>45720</xdr:colOff>
                    <xdr:row>57</xdr:row>
                    <xdr:rowOff>22860</xdr:rowOff>
                  </from>
                  <to>
                    <xdr:col>7</xdr:col>
                    <xdr:colOff>1143000</xdr:colOff>
                    <xdr:row>57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66" name="Drop Down 201">
              <controlPr locked="0" defaultSize="0" autoLine="0" autoPict="0">
                <anchor moveWithCells="1">
                  <from>
                    <xdr:col>6</xdr:col>
                    <xdr:colOff>7620</xdr:colOff>
                    <xdr:row>58</xdr:row>
                    <xdr:rowOff>7620</xdr:rowOff>
                  </from>
                  <to>
                    <xdr:col>6</xdr:col>
                    <xdr:colOff>982980</xdr:colOff>
                    <xdr:row>58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67" name="Drop Down 202">
              <controlPr locked="0" defaultSize="0" autoLine="0" autoPict="0">
                <anchor moveWithCells="1">
                  <from>
                    <xdr:col>7</xdr:col>
                    <xdr:colOff>45720</xdr:colOff>
                    <xdr:row>58</xdr:row>
                    <xdr:rowOff>22860</xdr:rowOff>
                  </from>
                  <to>
                    <xdr:col>7</xdr:col>
                    <xdr:colOff>1143000</xdr:colOff>
                    <xdr:row>58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68" name="Drop Down 203">
              <controlPr locked="0" defaultSize="0" autoLine="0" autoPict="0">
                <anchor moveWithCells="1">
                  <from>
                    <xdr:col>6</xdr:col>
                    <xdr:colOff>7620</xdr:colOff>
                    <xdr:row>60</xdr:row>
                    <xdr:rowOff>7620</xdr:rowOff>
                  </from>
                  <to>
                    <xdr:col>6</xdr:col>
                    <xdr:colOff>982980</xdr:colOff>
                    <xdr:row>60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69" name="Drop Down 204">
              <controlPr locked="0" defaultSize="0" autoLine="0" autoPict="0">
                <anchor moveWithCells="1">
                  <from>
                    <xdr:col>7</xdr:col>
                    <xdr:colOff>45720</xdr:colOff>
                    <xdr:row>60</xdr:row>
                    <xdr:rowOff>22860</xdr:rowOff>
                  </from>
                  <to>
                    <xdr:col>7</xdr:col>
                    <xdr:colOff>1143000</xdr:colOff>
                    <xdr:row>60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70" name="Drop Down 205">
              <controlPr locked="0" defaultSize="0" autoLine="0" autoPict="0">
                <anchor moveWithCells="1">
                  <from>
                    <xdr:col>6</xdr:col>
                    <xdr:colOff>7620</xdr:colOff>
                    <xdr:row>52</xdr:row>
                    <xdr:rowOff>22860</xdr:rowOff>
                  </from>
                  <to>
                    <xdr:col>6</xdr:col>
                    <xdr:colOff>1432560</xdr:colOff>
                    <xdr:row>52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71" name="Drop Down 206">
              <controlPr locked="0" defaultSize="0" autoLine="0" autoPict="0">
                <anchor moveWithCells="1">
                  <from>
                    <xdr:col>7</xdr:col>
                    <xdr:colOff>45720</xdr:colOff>
                    <xdr:row>52</xdr:row>
                    <xdr:rowOff>30480</xdr:rowOff>
                  </from>
                  <to>
                    <xdr:col>7</xdr:col>
                    <xdr:colOff>1143000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72" name="Drop Down 207">
              <controlPr locked="0" defaultSize="0" autoLine="0" autoPict="0">
                <anchor moveWithCells="1">
                  <from>
                    <xdr:col>6</xdr:col>
                    <xdr:colOff>7620</xdr:colOff>
                    <xdr:row>53</xdr:row>
                    <xdr:rowOff>22860</xdr:rowOff>
                  </from>
                  <to>
                    <xdr:col>6</xdr:col>
                    <xdr:colOff>1432560</xdr:colOff>
                    <xdr:row>53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73" name="Drop Down 208">
              <controlPr locked="0" defaultSize="0" autoLine="0" autoPict="0">
                <anchor moveWithCells="1">
                  <from>
                    <xdr:col>7</xdr:col>
                    <xdr:colOff>45720</xdr:colOff>
                    <xdr:row>53</xdr:row>
                    <xdr:rowOff>30480</xdr:rowOff>
                  </from>
                  <to>
                    <xdr:col>7</xdr:col>
                    <xdr:colOff>1143000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74" name="Drop Down 209">
              <controlPr locked="0" defaultSize="0" autoLine="0" autoPict="0">
                <anchor moveWithCells="1">
                  <from>
                    <xdr:col>6</xdr:col>
                    <xdr:colOff>7620</xdr:colOff>
                    <xdr:row>54</xdr:row>
                    <xdr:rowOff>22860</xdr:rowOff>
                  </from>
                  <to>
                    <xdr:col>6</xdr:col>
                    <xdr:colOff>1432560</xdr:colOff>
                    <xdr:row>54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75" name="Drop Down 210">
              <controlPr locked="0" defaultSize="0" autoLine="0" autoPict="0">
                <anchor moveWithCells="1">
                  <from>
                    <xdr:col>7</xdr:col>
                    <xdr:colOff>45720</xdr:colOff>
                    <xdr:row>54</xdr:row>
                    <xdr:rowOff>30480</xdr:rowOff>
                  </from>
                  <to>
                    <xdr:col>7</xdr:col>
                    <xdr:colOff>1143000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76" name="Drop Down 211">
              <controlPr locked="0" defaultSize="0" autoLine="0" autoPict="0">
                <anchor moveWithCells="1">
                  <from>
                    <xdr:col>6</xdr:col>
                    <xdr:colOff>7620</xdr:colOff>
                    <xdr:row>55</xdr:row>
                    <xdr:rowOff>22860</xdr:rowOff>
                  </from>
                  <to>
                    <xdr:col>6</xdr:col>
                    <xdr:colOff>1432560</xdr:colOff>
                    <xdr:row>55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77" name="Drop Down 212">
              <controlPr locked="0" defaultSize="0" autoLine="0" autoPict="0">
                <anchor moveWithCells="1">
                  <from>
                    <xdr:col>7</xdr:col>
                    <xdr:colOff>45720</xdr:colOff>
                    <xdr:row>55</xdr:row>
                    <xdr:rowOff>30480</xdr:rowOff>
                  </from>
                  <to>
                    <xdr:col>7</xdr:col>
                    <xdr:colOff>1143000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78" name="Drop Down 213">
              <controlPr locked="0" defaultSize="0" autoLine="0" autoPict="0">
                <anchor moveWithCells="1">
                  <from>
                    <xdr:col>6</xdr:col>
                    <xdr:colOff>7620</xdr:colOff>
                    <xdr:row>56</xdr:row>
                    <xdr:rowOff>22860</xdr:rowOff>
                  </from>
                  <to>
                    <xdr:col>6</xdr:col>
                    <xdr:colOff>1432560</xdr:colOff>
                    <xdr:row>56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79" name="Drop Down 214">
              <controlPr locked="0" defaultSize="0" autoLine="0" autoPict="0">
                <anchor moveWithCells="1">
                  <from>
                    <xdr:col>7</xdr:col>
                    <xdr:colOff>45720</xdr:colOff>
                    <xdr:row>56</xdr:row>
                    <xdr:rowOff>30480</xdr:rowOff>
                  </from>
                  <to>
                    <xdr:col>7</xdr:col>
                    <xdr:colOff>1143000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80" name="Drop Down 215">
              <controlPr locked="0" defaultSize="0" autoLine="0" autoPict="0">
                <anchor moveWithCells="1">
                  <from>
                    <xdr:col>6</xdr:col>
                    <xdr:colOff>7620</xdr:colOff>
                    <xdr:row>57</xdr:row>
                    <xdr:rowOff>22860</xdr:rowOff>
                  </from>
                  <to>
                    <xdr:col>6</xdr:col>
                    <xdr:colOff>1432560</xdr:colOff>
                    <xdr:row>57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81" name="Drop Down 216">
              <controlPr locked="0" defaultSize="0" autoLine="0" autoPict="0">
                <anchor moveWithCells="1">
                  <from>
                    <xdr:col>7</xdr:col>
                    <xdr:colOff>45720</xdr:colOff>
                    <xdr:row>57</xdr:row>
                    <xdr:rowOff>30480</xdr:rowOff>
                  </from>
                  <to>
                    <xdr:col>7</xdr:col>
                    <xdr:colOff>1143000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82" name="Drop Down 217">
              <controlPr locked="0" defaultSize="0" autoLine="0" autoPict="0">
                <anchor moveWithCells="1">
                  <from>
                    <xdr:col>6</xdr:col>
                    <xdr:colOff>7620</xdr:colOff>
                    <xdr:row>58</xdr:row>
                    <xdr:rowOff>22860</xdr:rowOff>
                  </from>
                  <to>
                    <xdr:col>6</xdr:col>
                    <xdr:colOff>1432560</xdr:colOff>
                    <xdr:row>58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83" name="Drop Down 218">
              <controlPr locked="0" defaultSize="0" autoLine="0" autoPict="0">
                <anchor moveWithCells="1">
                  <from>
                    <xdr:col>7</xdr:col>
                    <xdr:colOff>45720</xdr:colOff>
                    <xdr:row>58</xdr:row>
                    <xdr:rowOff>30480</xdr:rowOff>
                  </from>
                  <to>
                    <xdr:col>7</xdr:col>
                    <xdr:colOff>1143000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84" name="Drop Down 219">
              <controlPr locked="0" defaultSize="0" autoLine="0" autoPict="0">
                <anchor moveWithCells="1">
                  <from>
                    <xdr:col>6</xdr:col>
                    <xdr:colOff>7620</xdr:colOff>
                    <xdr:row>59</xdr:row>
                    <xdr:rowOff>22860</xdr:rowOff>
                  </from>
                  <to>
                    <xdr:col>6</xdr:col>
                    <xdr:colOff>1432560</xdr:colOff>
                    <xdr:row>59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85" name="Drop Down 220">
              <controlPr locked="0" defaultSize="0" autoLine="0" autoPict="0">
                <anchor moveWithCells="1">
                  <from>
                    <xdr:col>7</xdr:col>
                    <xdr:colOff>45720</xdr:colOff>
                    <xdr:row>59</xdr:row>
                    <xdr:rowOff>30480</xdr:rowOff>
                  </from>
                  <to>
                    <xdr:col>7</xdr:col>
                    <xdr:colOff>1143000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86" name="Drop Down 221">
              <controlPr locked="0" defaultSize="0" autoLine="0" autoPict="0">
                <anchor moveWithCells="1">
                  <from>
                    <xdr:col>6</xdr:col>
                    <xdr:colOff>7620</xdr:colOff>
                    <xdr:row>60</xdr:row>
                    <xdr:rowOff>22860</xdr:rowOff>
                  </from>
                  <to>
                    <xdr:col>6</xdr:col>
                    <xdr:colOff>1432560</xdr:colOff>
                    <xdr:row>60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87" name="Drop Down 222">
              <controlPr locked="0" defaultSize="0" autoLine="0" autoPict="0">
                <anchor moveWithCells="1">
                  <from>
                    <xdr:col>7</xdr:col>
                    <xdr:colOff>45720</xdr:colOff>
                    <xdr:row>60</xdr:row>
                    <xdr:rowOff>30480</xdr:rowOff>
                  </from>
                  <to>
                    <xdr:col>7</xdr:col>
                    <xdr:colOff>1143000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88" name="Drop Down 223">
              <controlPr locked="0" defaultSize="0" autoLine="0" autoPict="0">
                <anchor moveWithCells="1">
                  <from>
                    <xdr:col>6</xdr:col>
                    <xdr:colOff>7620</xdr:colOff>
                    <xdr:row>61</xdr:row>
                    <xdr:rowOff>22860</xdr:rowOff>
                  </from>
                  <to>
                    <xdr:col>6</xdr:col>
                    <xdr:colOff>1432560</xdr:colOff>
                    <xdr:row>61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89" name="Drop Down 224">
              <controlPr locked="0" defaultSize="0" autoLine="0" autoPict="0">
                <anchor moveWithCells="1">
                  <from>
                    <xdr:col>7</xdr:col>
                    <xdr:colOff>45720</xdr:colOff>
                    <xdr:row>61</xdr:row>
                    <xdr:rowOff>30480</xdr:rowOff>
                  </from>
                  <to>
                    <xdr:col>7</xdr:col>
                    <xdr:colOff>1143000</xdr:colOff>
                    <xdr:row>61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90" name="Drop Down 225">
              <controlPr locked="0" defaultSize="0" autoLine="0" autoPict="0">
                <anchor moveWithCells="1">
                  <from>
                    <xdr:col>6</xdr:col>
                    <xdr:colOff>7620</xdr:colOff>
                    <xdr:row>62</xdr:row>
                    <xdr:rowOff>22860</xdr:rowOff>
                  </from>
                  <to>
                    <xdr:col>6</xdr:col>
                    <xdr:colOff>1432560</xdr:colOff>
                    <xdr:row>62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91" name="Drop Down 226">
              <controlPr locked="0" defaultSize="0" autoLine="0" autoPict="0">
                <anchor moveWithCells="1">
                  <from>
                    <xdr:col>7</xdr:col>
                    <xdr:colOff>45720</xdr:colOff>
                    <xdr:row>62</xdr:row>
                    <xdr:rowOff>30480</xdr:rowOff>
                  </from>
                  <to>
                    <xdr:col>7</xdr:col>
                    <xdr:colOff>1143000</xdr:colOff>
                    <xdr:row>62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92" name="Drop Down 227">
              <controlPr locked="0" defaultSize="0" autoLine="0" autoPict="0">
                <anchor moveWithCells="1">
                  <from>
                    <xdr:col>6</xdr:col>
                    <xdr:colOff>7620</xdr:colOff>
                    <xdr:row>63</xdr:row>
                    <xdr:rowOff>22860</xdr:rowOff>
                  </from>
                  <to>
                    <xdr:col>6</xdr:col>
                    <xdr:colOff>1432560</xdr:colOff>
                    <xdr:row>63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93" name="Drop Down 228">
              <controlPr locked="0" defaultSize="0" autoLine="0" autoPict="0">
                <anchor moveWithCells="1">
                  <from>
                    <xdr:col>7</xdr:col>
                    <xdr:colOff>45720</xdr:colOff>
                    <xdr:row>63</xdr:row>
                    <xdr:rowOff>30480</xdr:rowOff>
                  </from>
                  <to>
                    <xdr:col>7</xdr:col>
                    <xdr:colOff>1143000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94" name="Drop Down 229">
              <controlPr locked="0" defaultSize="0" autoLine="0" autoPict="0">
                <anchor moveWithCells="1">
                  <from>
                    <xdr:col>6</xdr:col>
                    <xdr:colOff>7620</xdr:colOff>
                    <xdr:row>64</xdr:row>
                    <xdr:rowOff>22860</xdr:rowOff>
                  </from>
                  <to>
                    <xdr:col>6</xdr:col>
                    <xdr:colOff>1432560</xdr:colOff>
                    <xdr:row>64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95" name="Drop Down 230">
              <controlPr locked="0" defaultSize="0" autoLine="0" autoPict="0">
                <anchor moveWithCells="1">
                  <from>
                    <xdr:col>7</xdr:col>
                    <xdr:colOff>45720</xdr:colOff>
                    <xdr:row>64</xdr:row>
                    <xdr:rowOff>30480</xdr:rowOff>
                  </from>
                  <to>
                    <xdr:col>7</xdr:col>
                    <xdr:colOff>1143000</xdr:colOff>
                    <xdr:row>64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96" name="Drop Down 231">
              <controlPr locked="0" defaultSize="0" autoLine="0" autoPict="0">
                <anchor moveWithCells="1">
                  <from>
                    <xdr:col>6</xdr:col>
                    <xdr:colOff>7620</xdr:colOff>
                    <xdr:row>65</xdr:row>
                    <xdr:rowOff>22860</xdr:rowOff>
                  </from>
                  <to>
                    <xdr:col>6</xdr:col>
                    <xdr:colOff>1432560</xdr:colOff>
                    <xdr:row>65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97" name="Drop Down 232">
              <controlPr locked="0" defaultSize="0" autoLine="0" autoPict="0">
                <anchor moveWithCells="1">
                  <from>
                    <xdr:col>7</xdr:col>
                    <xdr:colOff>45720</xdr:colOff>
                    <xdr:row>65</xdr:row>
                    <xdr:rowOff>30480</xdr:rowOff>
                  </from>
                  <to>
                    <xdr:col>7</xdr:col>
                    <xdr:colOff>1143000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98" name="Drop Down 233">
              <controlPr locked="0" defaultSize="0" autoLine="0" autoPict="0">
                <anchor moveWithCells="1">
                  <from>
                    <xdr:col>6</xdr:col>
                    <xdr:colOff>7620</xdr:colOff>
                    <xdr:row>66</xdr:row>
                    <xdr:rowOff>22860</xdr:rowOff>
                  </from>
                  <to>
                    <xdr:col>6</xdr:col>
                    <xdr:colOff>1432560</xdr:colOff>
                    <xdr:row>66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99" name="Drop Down 234">
              <controlPr locked="0" defaultSize="0" autoLine="0" autoPict="0">
                <anchor moveWithCells="1">
                  <from>
                    <xdr:col>7</xdr:col>
                    <xdr:colOff>45720</xdr:colOff>
                    <xdr:row>66</xdr:row>
                    <xdr:rowOff>30480</xdr:rowOff>
                  </from>
                  <to>
                    <xdr:col>7</xdr:col>
                    <xdr:colOff>1143000</xdr:colOff>
                    <xdr:row>66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6">
    <tabColor rgb="FFFFFF00"/>
  </sheetPr>
  <dimension ref="A1:K57"/>
  <sheetViews>
    <sheetView workbookViewId="0">
      <selection activeCell="F16" sqref="F16"/>
    </sheetView>
  </sheetViews>
  <sheetFormatPr baseColWidth="10" defaultColWidth="11.44140625" defaultRowHeight="13.2" x14ac:dyDescent="0.25"/>
  <cols>
    <col min="1" max="1" width="3.88671875" style="26" customWidth="1"/>
    <col min="2" max="2" width="25.44140625" style="26" customWidth="1"/>
    <col min="3" max="3" width="9.44140625" style="26" customWidth="1"/>
    <col min="4" max="4" width="8" style="26" customWidth="1"/>
    <col min="5" max="5" width="24.6640625" style="26" customWidth="1"/>
    <col min="6" max="6" width="18.6640625" style="26" customWidth="1"/>
    <col min="7" max="7" width="14.109375" style="26" customWidth="1"/>
    <col min="8" max="8" width="20.5546875" style="26" customWidth="1"/>
    <col min="9" max="9" width="32.6640625" style="26" customWidth="1"/>
    <col min="10" max="11" width="11.44140625" style="159" customWidth="1"/>
    <col min="12" max="16384" width="11.44140625" style="26"/>
  </cols>
  <sheetData>
    <row r="1" spans="1:11" ht="19.8" x14ac:dyDescent="0.3">
      <c r="D1" s="27" t="s">
        <v>0</v>
      </c>
    </row>
    <row r="2" spans="1:11" ht="19.8" x14ac:dyDescent="0.3">
      <c r="C2" s="29"/>
      <c r="D2" s="27" t="s">
        <v>94</v>
      </c>
      <c r="F2" s="30"/>
      <c r="H2" s="31"/>
    </row>
    <row r="3" spans="1:11" s="32" customFormat="1" ht="6.6" x14ac:dyDescent="0.15">
      <c r="C3" s="33"/>
      <c r="D3" s="34"/>
      <c r="G3" s="35"/>
      <c r="J3" s="160"/>
      <c r="K3" s="160"/>
    </row>
    <row r="4" spans="1:11" s="37" customFormat="1" ht="10.199999999999999" x14ac:dyDescent="0.2">
      <c r="C4" s="38"/>
      <c r="D4" s="39" t="s">
        <v>87</v>
      </c>
      <c r="F4" s="39" t="s">
        <v>89</v>
      </c>
      <c r="I4" s="39"/>
      <c r="J4" s="161"/>
      <c r="K4" s="161"/>
    </row>
    <row r="5" spans="1:11" s="37" customFormat="1" ht="10.199999999999999" x14ac:dyDescent="0.2">
      <c r="C5" s="38"/>
      <c r="D5" s="39" t="s">
        <v>88</v>
      </c>
      <c r="F5" s="39" t="s">
        <v>90</v>
      </c>
      <c r="I5" s="39"/>
      <c r="J5" s="161"/>
      <c r="K5" s="161"/>
    </row>
    <row r="6" spans="1:11" s="37" customFormat="1" ht="10.199999999999999" x14ac:dyDescent="0.2">
      <c r="D6" s="39" t="s">
        <v>91</v>
      </c>
      <c r="F6" s="39"/>
      <c r="I6" s="39"/>
      <c r="J6" s="161"/>
      <c r="K6" s="161"/>
    </row>
    <row r="7" spans="1:11" s="37" customFormat="1" ht="10.199999999999999" x14ac:dyDescent="0.2">
      <c r="D7" s="39" t="s">
        <v>92</v>
      </c>
      <c r="F7" s="39" t="s">
        <v>1</v>
      </c>
      <c r="I7" s="39"/>
      <c r="J7" s="161"/>
      <c r="K7" s="161"/>
    </row>
    <row r="8" spans="1:11" s="41" customFormat="1" x14ac:dyDescent="0.25">
      <c r="G8" s="42"/>
      <c r="J8" s="159"/>
      <c r="K8" s="159"/>
    </row>
    <row r="9" spans="1:11" s="163" customFormat="1" ht="17.399999999999999" x14ac:dyDescent="0.3">
      <c r="A9" s="162"/>
      <c r="C9" s="164">
        <f>Abrechnung!C9</f>
        <v>2024</v>
      </c>
      <c r="E9" s="165" t="s">
        <v>48</v>
      </c>
      <c r="F9" s="166" t="s">
        <v>158</v>
      </c>
      <c r="G9" s="167"/>
      <c r="J9" s="168">
        <v>1</v>
      </c>
      <c r="K9" s="168"/>
    </row>
    <row r="10" spans="1:11" s="41" customFormat="1" x14ac:dyDescent="0.25">
      <c r="D10" s="42"/>
      <c r="G10" s="42"/>
      <c r="J10" s="159"/>
      <c r="K10" s="159"/>
    </row>
    <row r="11" spans="1:11" s="41" customFormat="1" ht="15.6" x14ac:dyDescent="0.3">
      <c r="A11" s="233" t="s">
        <v>106</v>
      </c>
      <c r="B11" s="233"/>
      <c r="C11" s="233"/>
      <c r="D11" s="233"/>
      <c r="E11" s="233"/>
      <c r="F11" s="233"/>
      <c r="G11" s="42"/>
      <c r="J11" s="159"/>
      <c r="K11" s="159"/>
    </row>
    <row r="12" spans="1:11" s="41" customFormat="1" x14ac:dyDescent="0.25">
      <c r="A12" s="51"/>
      <c r="D12" s="42"/>
      <c r="G12" s="42"/>
      <c r="J12" s="159"/>
      <c r="K12" s="159"/>
    </row>
    <row r="13" spans="1:11" s="51" customFormat="1" ht="13.8" x14ac:dyDescent="0.25">
      <c r="A13" s="169" t="s">
        <v>49</v>
      </c>
      <c r="H13" s="120"/>
      <c r="I13" s="57"/>
      <c r="J13" s="159"/>
      <c r="K13" s="159"/>
    </row>
    <row r="14" spans="1:11" s="51" customFormat="1" x14ac:dyDescent="0.25">
      <c r="A14" s="51" t="s">
        <v>95</v>
      </c>
      <c r="C14" s="51">
        <f>Abrechnung!F12</f>
        <v>0</v>
      </c>
      <c r="H14" s="120"/>
      <c r="I14" s="57"/>
      <c r="J14" s="159"/>
      <c r="K14" s="159"/>
    </row>
    <row r="15" spans="1:11" s="41" customFormat="1" x14ac:dyDescent="0.25">
      <c r="A15" s="41" t="s">
        <v>18</v>
      </c>
      <c r="C15" s="51">
        <f>Abrechnung!F13</f>
        <v>0</v>
      </c>
      <c r="G15" s="170"/>
      <c r="H15" s="120"/>
      <c r="I15" s="57"/>
      <c r="J15" s="159"/>
      <c r="K15" s="159"/>
    </row>
    <row r="16" spans="1:11" s="41" customFormat="1" x14ac:dyDescent="0.25">
      <c r="A16" s="41" t="s">
        <v>19</v>
      </c>
      <c r="C16" s="51">
        <f>Abrechnung!F14</f>
        <v>0</v>
      </c>
      <c r="G16" s="171"/>
      <c r="H16" s="120"/>
      <c r="I16" s="57"/>
      <c r="J16" s="159"/>
      <c r="K16" s="159"/>
    </row>
    <row r="17" spans="1:11" s="41" customFormat="1" x14ac:dyDescent="0.25">
      <c r="A17" s="41" t="s">
        <v>20</v>
      </c>
      <c r="C17" s="51">
        <f>Abrechnung!F15</f>
        <v>0</v>
      </c>
      <c r="G17" s="171"/>
      <c r="H17" s="120"/>
      <c r="I17" s="57"/>
      <c r="J17" s="159"/>
      <c r="K17" s="159"/>
    </row>
    <row r="18" spans="1:11" s="41" customFormat="1" x14ac:dyDescent="0.25">
      <c r="A18" s="41" t="s">
        <v>21</v>
      </c>
      <c r="C18" s="51">
        <f>Abrechnung!F16</f>
        <v>0</v>
      </c>
      <c r="G18" s="172"/>
      <c r="I18" s="57"/>
      <c r="J18" s="173">
        <v>3</v>
      </c>
      <c r="K18" s="159"/>
    </row>
    <row r="19" spans="1:11" s="41" customFormat="1" x14ac:dyDescent="0.25">
      <c r="A19" s="26" t="s">
        <v>9</v>
      </c>
      <c r="C19" s="51">
        <f>Abrechnung!F17</f>
        <v>0</v>
      </c>
      <c r="G19" s="172"/>
      <c r="I19" s="57"/>
      <c r="J19" s="173"/>
      <c r="K19" s="159"/>
    </row>
    <row r="20" spans="1:11" s="41" customFormat="1" x14ac:dyDescent="0.25">
      <c r="C20" s="51"/>
      <c r="G20" s="172"/>
      <c r="I20" s="57"/>
      <c r="J20" s="173"/>
      <c r="K20" s="159"/>
    </row>
    <row r="21" spans="1:11" s="41" customFormat="1" x14ac:dyDescent="0.25">
      <c r="G21" s="172"/>
      <c r="I21" s="57"/>
      <c r="J21" s="173"/>
      <c r="K21" s="159"/>
    </row>
    <row r="22" spans="1:11" s="41" customFormat="1" ht="13.8" x14ac:dyDescent="0.25">
      <c r="A22" s="169" t="s">
        <v>27</v>
      </c>
      <c r="B22" s="43"/>
      <c r="C22" s="43"/>
      <c r="E22" s="41">
        <f>SUM(E16:E21)</f>
        <v>0</v>
      </c>
      <c r="G22" s="172"/>
      <c r="I22" s="57"/>
      <c r="J22" s="173"/>
      <c r="K22" s="159"/>
    </row>
    <row r="23" spans="1:11" s="41" customFormat="1" x14ac:dyDescent="0.25">
      <c r="A23" s="51" t="s">
        <v>54</v>
      </c>
      <c r="B23" s="43"/>
      <c r="C23" s="41">
        <f>Abrechnung!C12</f>
        <v>0</v>
      </c>
      <c r="G23" s="172"/>
      <c r="I23" s="57"/>
      <c r="J23" s="173"/>
      <c r="K23" s="159"/>
    </row>
    <row r="24" spans="1:11" s="41" customFormat="1" x14ac:dyDescent="0.25">
      <c r="A24" s="51" t="s">
        <v>56</v>
      </c>
      <c r="B24" s="43"/>
      <c r="C24" s="41">
        <f>Abrechnung!C13</f>
        <v>0</v>
      </c>
      <c r="G24" s="172"/>
      <c r="I24" s="57"/>
      <c r="J24" s="173"/>
      <c r="K24" s="159"/>
    </row>
    <row r="25" spans="1:11" s="41" customFormat="1" x14ac:dyDescent="0.25">
      <c r="A25" s="51" t="s">
        <v>57</v>
      </c>
      <c r="B25" s="43"/>
      <c r="C25" s="41">
        <f>Abrechnung!C14</f>
        <v>0</v>
      </c>
      <c r="G25" s="172"/>
      <c r="I25" s="57"/>
      <c r="J25" s="173"/>
      <c r="K25" s="159"/>
    </row>
    <row r="26" spans="1:11" s="41" customFormat="1" x14ac:dyDescent="0.25">
      <c r="A26" s="51" t="s">
        <v>58</v>
      </c>
      <c r="B26" s="43"/>
      <c r="C26" s="41">
        <f>Abrechnung!C15</f>
        <v>0</v>
      </c>
      <c r="G26" s="172"/>
      <c r="I26" s="57"/>
      <c r="J26" s="173"/>
      <c r="K26" s="159"/>
    </row>
    <row r="27" spans="1:11" s="41" customFormat="1" x14ac:dyDescent="0.25">
      <c r="A27" s="51"/>
      <c r="B27" s="43"/>
      <c r="G27" s="172"/>
      <c r="I27" s="57"/>
      <c r="J27" s="173"/>
      <c r="K27" s="159"/>
    </row>
    <row r="28" spans="1:11" s="41" customFormat="1" x14ac:dyDescent="0.25">
      <c r="G28" s="172"/>
      <c r="I28" s="57"/>
      <c r="J28" s="173"/>
      <c r="K28" s="159"/>
    </row>
    <row r="29" spans="1:11" s="41" customFormat="1" ht="13.8" x14ac:dyDescent="0.25">
      <c r="A29" s="169" t="s">
        <v>59</v>
      </c>
      <c r="B29" s="43"/>
      <c r="C29" s="43"/>
      <c r="D29" s="119" t="s">
        <v>151</v>
      </c>
      <c r="G29" s="172"/>
      <c r="I29" s="57"/>
      <c r="J29" s="173"/>
      <c r="K29" s="159"/>
    </row>
    <row r="30" spans="1:11" s="41" customFormat="1" x14ac:dyDescent="0.25">
      <c r="A30" s="54">
        <f>Abrechnung!A20</f>
        <v>0</v>
      </c>
      <c r="B30" s="51" t="s">
        <v>61</v>
      </c>
      <c r="C30" s="174">
        <f>Abrechnung!C20</f>
        <v>0</v>
      </c>
      <c r="D30" s="26"/>
      <c r="G30" s="172"/>
      <c r="I30" s="57"/>
      <c r="J30" s="173"/>
      <c r="K30" s="159"/>
    </row>
    <row r="31" spans="1:11" s="41" customFormat="1" x14ac:dyDescent="0.25">
      <c r="A31" s="54">
        <f>Abrechnung!A21</f>
        <v>0</v>
      </c>
      <c r="B31" s="51" t="s">
        <v>63</v>
      </c>
      <c r="C31" s="174">
        <f>Abrechnung!C21</f>
        <v>0</v>
      </c>
      <c r="G31" s="172"/>
      <c r="I31" s="57"/>
      <c r="J31" s="173"/>
      <c r="K31" s="159"/>
    </row>
    <row r="32" spans="1:11" s="41" customFormat="1" x14ac:dyDescent="0.25">
      <c r="A32" s="54">
        <f>Abrechnung!A22</f>
        <v>0</v>
      </c>
      <c r="B32" s="51" t="s">
        <v>62</v>
      </c>
      <c r="C32" s="174">
        <f>Abrechnung!C22</f>
        <v>0</v>
      </c>
      <c r="G32" s="172"/>
      <c r="I32" s="57"/>
      <c r="J32" s="173"/>
      <c r="K32" s="159"/>
    </row>
    <row r="33" spans="1:11" s="41" customFormat="1" x14ac:dyDescent="0.25">
      <c r="A33" s="51" t="s">
        <v>93</v>
      </c>
      <c r="B33" s="175" t="s">
        <v>64</v>
      </c>
      <c r="C33" s="174">
        <f>Abrechnung!C23</f>
        <v>0</v>
      </c>
      <c r="G33" s="172"/>
      <c r="I33" s="57"/>
      <c r="J33" s="173"/>
      <c r="K33" s="159"/>
    </row>
    <row r="34" spans="1:11" s="41" customFormat="1" x14ac:dyDescent="0.25">
      <c r="A34" s="51"/>
      <c r="B34" s="175"/>
      <c r="C34" s="176"/>
      <c r="G34" s="172"/>
      <c r="I34" s="57"/>
      <c r="J34" s="173"/>
      <c r="K34" s="159"/>
    </row>
    <row r="35" spans="1:11" s="41" customFormat="1" x14ac:dyDescent="0.25">
      <c r="A35" s="78" t="s">
        <v>190</v>
      </c>
      <c r="G35" s="172"/>
      <c r="I35" s="57"/>
      <c r="J35" s="173"/>
      <c r="K35" s="159"/>
    </row>
    <row r="36" spans="1:11" s="41" customFormat="1" x14ac:dyDescent="0.25">
      <c r="A36" s="78"/>
      <c r="G36" s="172"/>
      <c r="I36" s="57"/>
      <c r="J36" s="173"/>
      <c r="K36" s="159"/>
    </row>
    <row r="37" spans="1:11" s="41" customFormat="1" x14ac:dyDescent="0.25">
      <c r="A37" s="177"/>
      <c r="G37" s="172"/>
      <c r="I37" s="57"/>
      <c r="J37" s="173"/>
      <c r="K37" s="159"/>
    </row>
    <row r="38" spans="1:11" s="41" customFormat="1" x14ac:dyDescent="0.25">
      <c r="A38" s="177"/>
      <c r="G38" s="172"/>
      <c r="I38" s="57"/>
      <c r="J38" s="173"/>
      <c r="K38" s="159"/>
    </row>
    <row r="39" spans="1:11" s="41" customFormat="1" x14ac:dyDescent="0.25">
      <c r="G39" s="172"/>
      <c r="I39" s="57"/>
      <c r="J39" s="173"/>
      <c r="K39" s="159"/>
    </row>
    <row r="40" spans="1:11" s="41" customFormat="1" ht="13.8" x14ac:dyDescent="0.25">
      <c r="A40" s="169" t="s">
        <v>60</v>
      </c>
      <c r="B40" s="43"/>
      <c r="C40" s="43"/>
      <c r="D40" s="43"/>
      <c r="G40" s="172"/>
      <c r="I40" s="57"/>
      <c r="J40" s="173"/>
      <c r="K40" s="159"/>
    </row>
    <row r="41" spans="1:11" s="41" customFormat="1" x14ac:dyDescent="0.25">
      <c r="A41" s="51" t="s">
        <v>99</v>
      </c>
      <c r="C41" s="41">
        <f>Abrechnung!F21</f>
        <v>0</v>
      </c>
      <c r="G41" s="172"/>
      <c r="I41" s="57"/>
      <c r="J41" s="173"/>
      <c r="K41" s="159"/>
    </row>
    <row r="42" spans="1:11" s="41" customFormat="1" x14ac:dyDescent="0.25">
      <c r="A42" s="51" t="s">
        <v>100</v>
      </c>
      <c r="C42" s="41">
        <f>Abrechnung!G21</f>
        <v>0</v>
      </c>
      <c r="G42" s="172"/>
      <c r="I42" s="57"/>
      <c r="J42" s="173"/>
      <c r="K42" s="159"/>
    </row>
    <row r="43" spans="1:11" s="41" customFormat="1" x14ac:dyDescent="0.25">
      <c r="A43" s="51" t="s">
        <v>96</v>
      </c>
      <c r="C43" s="41">
        <f>Abrechnung!F22</f>
        <v>0</v>
      </c>
      <c r="G43" s="172"/>
      <c r="I43" s="57"/>
      <c r="J43" s="173"/>
      <c r="K43" s="159"/>
    </row>
    <row r="44" spans="1:11" s="41" customFormat="1" x14ac:dyDescent="0.25">
      <c r="A44" s="51" t="s">
        <v>97</v>
      </c>
      <c r="C44" s="41">
        <f>Abrechnung!G22</f>
        <v>0</v>
      </c>
      <c r="G44" s="172"/>
      <c r="I44" s="57"/>
      <c r="J44" s="173"/>
      <c r="K44" s="159"/>
    </row>
    <row r="45" spans="1:11" s="41" customFormat="1" x14ac:dyDescent="0.25">
      <c r="A45" s="51" t="s">
        <v>98</v>
      </c>
      <c r="C45" s="41">
        <f>Abrechnung!H22</f>
        <v>0</v>
      </c>
      <c r="G45" s="172"/>
      <c r="I45" s="57"/>
      <c r="J45" s="173"/>
      <c r="K45" s="159"/>
    </row>
    <row r="46" spans="1:11" s="119" customFormat="1" x14ac:dyDescent="0.25">
      <c r="A46" s="119" t="s">
        <v>101</v>
      </c>
      <c r="C46" s="119">
        <f>SUM(C41:C45)</f>
        <v>0</v>
      </c>
      <c r="G46" s="178"/>
      <c r="J46" s="179"/>
      <c r="K46" s="180"/>
    </row>
    <row r="47" spans="1:11" s="41" customFormat="1" x14ac:dyDescent="0.25">
      <c r="G47" s="172"/>
      <c r="I47" s="57"/>
      <c r="J47" s="173"/>
      <c r="K47" s="159"/>
    </row>
    <row r="48" spans="1:11" s="41" customFormat="1" x14ac:dyDescent="0.25">
      <c r="G48" s="172"/>
      <c r="I48" s="57"/>
      <c r="J48" s="173"/>
      <c r="K48" s="159"/>
    </row>
    <row r="49" spans="1:11" s="41" customFormat="1" ht="13.8" x14ac:dyDescent="0.25">
      <c r="A49" s="169" t="s">
        <v>105</v>
      </c>
      <c r="G49" s="172"/>
      <c r="I49" s="57"/>
      <c r="J49" s="173"/>
      <c r="K49" s="159"/>
    </row>
    <row r="50" spans="1:11" s="41" customFormat="1" x14ac:dyDescent="0.25">
      <c r="A50" s="120" t="str">
        <f>Daten!A4</f>
        <v>G10 - Luftgewehr</v>
      </c>
      <c r="C50" s="41">
        <f>Abrechnung!C75</f>
        <v>0</v>
      </c>
      <c r="E50" s="120">
        <f>Daten!A10</f>
        <v>0</v>
      </c>
      <c r="F50" s="171">
        <f>Abrechnung!C81</f>
        <v>0</v>
      </c>
      <c r="G50" s="172"/>
      <c r="I50" s="57"/>
      <c r="J50" s="173"/>
      <c r="K50" s="159"/>
    </row>
    <row r="51" spans="1:11" s="41" customFormat="1" x14ac:dyDescent="0.25">
      <c r="A51" s="120" t="str">
        <f>Daten!A5</f>
        <v>P10 - Luftpistole</v>
      </c>
      <c r="C51" s="41">
        <f>Abrechnung!C76</f>
        <v>0</v>
      </c>
      <c r="E51" s="120">
        <f>Daten!A11</f>
        <v>0</v>
      </c>
      <c r="F51" s="171">
        <f>Abrechnung!C82</f>
        <v>0</v>
      </c>
      <c r="G51" s="172"/>
      <c r="I51" s="57"/>
      <c r="J51" s="173"/>
      <c r="K51" s="159"/>
    </row>
    <row r="52" spans="1:11" s="41" customFormat="1" x14ac:dyDescent="0.25">
      <c r="A52" s="120">
        <f>Daten!A6</f>
        <v>0</v>
      </c>
      <c r="C52" s="41">
        <f>Abrechnung!C77</f>
        <v>0</v>
      </c>
      <c r="E52" s="120">
        <f>Daten!A12</f>
        <v>0</v>
      </c>
      <c r="F52" s="171">
        <f>Abrechnung!C83</f>
        <v>0</v>
      </c>
      <c r="G52" s="172"/>
      <c r="I52" s="57"/>
      <c r="J52" s="173"/>
      <c r="K52" s="159"/>
    </row>
    <row r="53" spans="1:11" s="41" customFormat="1" x14ac:dyDescent="0.25">
      <c r="A53" s="120">
        <f>Daten!A7</f>
        <v>0</v>
      </c>
      <c r="C53" s="41">
        <f>Abrechnung!C78</f>
        <v>0</v>
      </c>
      <c r="E53" s="120">
        <f>Daten!A13</f>
        <v>0</v>
      </c>
      <c r="F53" s="171">
        <f>Abrechnung!C84</f>
        <v>0</v>
      </c>
      <c r="G53" s="172"/>
      <c r="I53" s="57"/>
      <c r="J53" s="173"/>
      <c r="K53" s="159"/>
    </row>
    <row r="54" spans="1:11" s="41" customFormat="1" x14ac:dyDescent="0.25">
      <c r="A54" s="120">
        <f>Daten!A8</f>
        <v>0</v>
      </c>
      <c r="C54" s="41">
        <f>Abrechnung!C79</f>
        <v>0</v>
      </c>
      <c r="E54" s="120"/>
      <c r="F54" s="171">
        <f>Abrechnung!C85</f>
        <v>0</v>
      </c>
      <c r="G54" s="172"/>
      <c r="I54" s="57"/>
      <c r="J54" s="173"/>
      <c r="K54" s="159"/>
    </row>
    <row r="55" spans="1:11" s="41" customFormat="1" x14ac:dyDescent="0.25">
      <c r="A55" s="120">
        <f>Daten!A9</f>
        <v>0</v>
      </c>
      <c r="C55" s="41">
        <f>Abrechnung!C80</f>
        <v>0</v>
      </c>
      <c r="E55" s="120"/>
      <c r="F55" s="171">
        <f>Abrechnung!C86</f>
        <v>0</v>
      </c>
      <c r="G55" s="172"/>
      <c r="I55" s="57"/>
      <c r="J55" s="173"/>
      <c r="K55" s="159"/>
    </row>
    <row r="56" spans="1:11" s="41" customFormat="1" x14ac:dyDescent="0.25">
      <c r="E56" s="120"/>
      <c r="F56" s="171">
        <f>Abrechnung!C87</f>
        <v>0</v>
      </c>
      <c r="G56" s="172"/>
      <c r="I56" s="57"/>
      <c r="J56" s="173"/>
      <c r="K56" s="159"/>
    </row>
    <row r="57" spans="1:11" s="41" customFormat="1" x14ac:dyDescent="0.25">
      <c r="E57" s="120">
        <f>Daten!A17</f>
        <v>0</v>
      </c>
      <c r="F57" s="171">
        <f>Abrechnung!C88</f>
        <v>0</v>
      </c>
      <c r="G57" s="172"/>
      <c r="I57" s="57"/>
      <c r="J57" s="173"/>
      <c r="K57" s="159"/>
    </row>
  </sheetData>
  <mergeCells count="1">
    <mergeCell ref="A11:F11"/>
  </mergeCells>
  <conditionalFormatting sqref="A22">
    <cfRule type="cellIs" dxfId="28" priority="9" stopIfTrue="1" operator="equal">
      <formula>0</formula>
    </cfRule>
  </conditionalFormatting>
  <conditionalFormatting sqref="A29">
    <cfRule type="cellIs" dxfId="27" priority="8" stopIfTrue="1" operator="equal">
      <formula>0</formula>
    </cfRule>
  </conditionalFormatting>
  <conditionalFormatting sqref="A40:A46">
    <cfRule type="cellIs" dxfId="26" priority="7" stopIfTrue="1" operator="equal">
      <formula>0</formula>
    </cfRule>
  </conditionalFormatting>
  <conditionalFormatting sqref="A47:E49">
    <cfRule type="cellIs" dxfId="25" priority="1" stopIfTrue="1" operator="equal">
      <formula>0</formula>
    </cfRule>
  </conditionalFormatting>
  <conditionalFormatting sqref="A10:H10 A11 G11:H11 A12:E13 F12:H17 B14:E14 A15:E21 F18:F58 A28:E28 E29 D30:E34 B35:E38 A39:E39 E40 B41:E42 B43 D43:E43 E44:E46 A50:D50 E50:E57 A51:A55 B51:D57 B58:E58 G58:H58">
    <cfRule type="cellIs" dxfId="24" priority="11" stopIfTrue="1" operator="equal">
      <formula>0</formula>
    </cfRule>
  </conditionalFormatting>
  <conditionalFormatting sqref="C30:C33">
    <cfRule type="cellIs" dxfId="23" priority="3" stopIfTrue="1" operator="equal">
      <formula>0</formula>
    </cfRule>
  </conditionalFormatting>
  <conditionalFormatting sqref="C43:C46">
    <cfRule type="cellIs" dxfId="22" priority="5" stopIfTrue="1" operator="equal">
      <formula>0</formula>
    </cfRule>
  </conditionalFormatting>
  <conditionalFormatting sqref="C23:E27">
    <cfRule type="cellIs" dxfId="21" priority="4" stopIfTrue="1" operator="equal">
      <formula>0</formula>
    </cfRule>
  </conditionalFormatting>
  <conditionalFormatting sqref="D22:E22">
    <cfRule type="cellIs" dxfId="20" priority="2" stopIfTrue="1" operator="equal">
      <formula>0</formula>
    </cfRule>
  </conditionalFormatting>
  <conditionalFormatting sqref="G18:G39 G41:G43 G47:G57">
    <cfRule type="expression" dxfId="19" priority="12" stopIfTrue="1">
      <formula>$C18=0</formula>
    </cfRule>
  </conditionalFormatting>
  <conditionalFormatting sqref="G40">
    <cfRule type="expression" dxfId="18" priority="15" stopIfTrue="1">
      <formula>#REF!=0</formula>
    </cfRule>
  </conditionalFormatting>
  <conditionalFormatting sqref="G44:G45">
    <cfRule type="expression" dxfId="17" priority="14" stopIfTrue="1">
      <formula>$C40=0</formula>
    </cfRule>
  </conditionalFormatting>
  <conditionalFormatting sqref="G46">
    <cfRule type="expression" dxfId="16" priority="21" stopIfTrue="1">
      <formula>$C43=0</formula>
    </cfRule>
  </conditionalFormatting>
  <pageMargins left="0.59055118110236227" right="0.59055118110236227" top="0.31496062992125984" bottom="0.47244094488188981" header="0.51181102362204722" footer="0.31496062992125984"/>
  <pageSetup paperSize="9" orientation="portrait" r:id="rId1"/>
  <headerFooter alignWithMargins="0">
    <oddFooter>&amp;L&amp;8&amp;F&amp;CSeite &amp;P&amp;R&amp;8© 2010 by LKSV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tabColor rgb="FFFFFF00"/>
    <pageSetUpPr fitToPage="1"/>
  </sheetPr>
  <dimension ref="A1:T75"/>
  <sheetViews>
    <sheetView zoomScale="85" zoomScaleNormal="85" workbookViewId="0">
      <selection activeCell="H16" sqref="H16"/>
    </sheetView>
  </sheetViews>
  <sheetFormatPr baseColWidth="10" defaultColWidth="11.44140625" defaultRowHeight="13.2" x14ac:dyDescent="0.25"/>
  <cols>
    <col min="1" max="1" width="3.88671875" style="26" customWidth="1"/>
    <col min="2" max="2" width="23.88671875" style="26" customWidth="1"/>
    <col min="3" max="3" width="6.6640625" style="26" customWidth="1"/>
    <col min="4" max="4" width="6.88671875" style="26" customWidth="1"/>
    <col min="5" max="6" width="19.33203125" style="26" customWidth="1"/>
    <col min="7" max="7" width="10.5546875" style="26" customWidth="1"/>
    <col min="8" max="8" width="15.6640625" style="29" customWidth="1"/>
    <col min="9" max="13" width="6.88671875" style="26" customWidth="1"/>
    <col min="14" max="14" width="16.88671875" style="26" customWidth="1"/>
    <col min="15" max="15" width="16.6640625" style="26" customWidth="1"/>
    <col min="16" max="17" width="16.6640625" style="159" customWidth="1"/>
    <col min="18" max="19" width="16.6640625" style="26" customWidth="1"/>
    <col min="20" max="20" width="14.109375" style="26" bestFit="1" customWidth="1"/>
    <col min="21" max="16384" width="11.44140625" style="26"/>
  </cols>
  <sheetData>
    <row r="1" spans="1:20" ht="19.8" x14ac:dyDescent="0.3">
      <c r="D1" s="27" t="s">
        <v>0</v>
      </c>
    </row>
    <row r="2" spans="1:20" ht="19.8" x14ac:dyDescent="0.3">
      <c r="C2" s="29"/>
      <c r="D2" s="27" t="s">
        <v>94</v>
      </c>
      <c r="F2" s="30"/>
    </row>
    <row r="3" spans="1:20" s="32" customFormat="1" ht="6.6" x14ac:dyDescent="0.15">
      <c r="C3" s="33"/>
      <c r="D3" s="34"/>
      <c r="H3" s="33"/>
      <c r="P3" s="160"/>
      <c r="Q3" s="160"/>
    </row>
    <row r="4" spans="1:20" s="37" customFormat="1" ht="10.199999999999999" x14ac:dyDescent="0.2">
      <c r="C4" s="38"/>
      <c r="D4" s="39" t="s">
        <v>87</v>
      </c>
      <c r="F4" s="39" t="s">
        <v>89</v>
      </c>
      <c r="H4" s="38"/>
      <c r="O4" s="39"/>
      <c r="P4" s="161"/>
      <c r="Q4" s="161"/>
    </row>
    <row r="5" spans="1:20" s="37" customFormat="1" ht="10.199999999999999" x14ac:dyDescent="0.2">
      <c r="C5" s="38"/>
      <c r="D5" s="39" t="s">
        <v>88</v>
      </c>
      <c r="F5" s="39" t="s">
        <v>90</v>
      </c>
      <c r="H5" s="38"/>
      <c r="O5" s="39"/>
      <c r="P5" s="161"/>
      <c r="Q5" s="161"/>
    </row>
    <row r="6" spans="1:20" s="37" customFormat="1" ht="10.199999999999999" x14ac:dyDescent="0.2">
      <c r="D6" s="39" t="s">
        <v>91</v>
      </c>
      <c r="F6" s="39"/>
      <c r="H6" s="38"/>
      <c r="O6" s="39"/>
      <c r="P6" s="161"/>
      <c r="Q6" s="161"/>
    </row>
    <row r="7" spans="1:20" s="37" customFormat="1" ht="10.199999999999999" x14ac:dyDescent="0.2">
      <c r="D7" s="39" t="s">
        <v>92</v>
      </c>
      <c r="F7" s="39" t="s">
        <v>1</v>
      </c>
      <c r="H7" s="38"/>
      <c r="O7" s="39"/>
      <c r="P7" s="161"/>
      <c r="Q7" s="161"/>
    </row>
    <row r="8" spans="1:20" s="41" customFormat="1" x14ac:dyDescent="0.25">
      <c r="D8" s="42"/>
      <c r="G8" s="42"/>
      <c r="H8" s="181"/>
      <c r="P8" s="159"/>
      <c r="Q8" s="159"/>
    </row>
    <row r="9" spans="1:20" s="163" customFormat="1" ht="17.399999999999999" x14ac:dyDescent="0.3">
      <c r="D9" s="234">
        <f>Abrechnung!C9</f>
        <v>2024</v>
      </c>
      <c r="E9" s="234"/>
      <c r="G9" s="167"/>
      <c r="H9" s="183"/>
      <c r="I9" s="165" t="s">
        <v>48</v>
      </c>
      <c r="J9" s="162" t="s">
        <v>158</v>
      </c>
      <c r="K9" s="184"/>
      <c r="L9" s="184"/>
      <c r="M9" s="184"/>
      <c r="N9" s="184"/>
      <c r="P9" s="168">
        <v>1</v>
      </c>
      <c r="Q9" s="168"/>
    </row>
    <row r="10" spans="1:20" s="41" customFormat="1" x14ac:dyDescent="0.25">
      <c r="D10" s="42"/>
      <c r="G10" s="42"/>
      <c r="H10" s="181"/>
      <c r="P10" s="159"/>
      <c r="Q10" s="159"/>
    </row>
    <row r="11" spans="1:20" s="51" customFormat="1" ht="15.6" x14ac:dyDescent="0.3">
      <c r="A11" s="50" t="s">
        <v>107</v>
      </c>
      <c r="B11" s="50"/>
      <c r="D11" s="185">
        <f>Abrechnung!F13</f>
        <v>0</v>
      </c>
      <c r="E11" s="50"/>
      <c r="F11" s="50"/>
      <c r="G11" s="51">
        <f>Abrechnung!F13</f>
        <v>0</v>
      </c>
      <c r="H11" s="186"/>
      <c r="I11" s="120"/>
      <c r="J11" s="120"/>
      <c r="K11" s="120"/>
      <c r="L11" s="120"/>
      <c r="M11" s="120"/>
      <c r="N11" s="120"/>
      <c r="O11" s="57"/>
      <c r="P11" s="159"/>
      <c r="Q11" s="159"/>
    </row>
    <row r="12" spans="1:20" s="41" customFormat="1" x14ac:dyDescent="0.25">
      <c r="H12" s="181"/>
      <c r="P12" s="187"/>
      <c r="Q12" s="187"/>
      <c r="R12" s="187"/>
    </row>
    <row r="13" spans="1:20" s="51" customFormat="1" ht="13.8" thickBot="1" x14ac:dyDescent="0.3">
      <c r="A13" s="119"/>
      <c r="H13" s="188"/>
      <c r="P13" s="187"/>
      <c r="Q13" s="187"/>
      <c r="R13" s="187"/>
    </row>
    <row r="14" spans="1:20" x14ac:dyDescent="0.25">
      <c r="A14" s="126"/>
      <c r="B14" s="127" t="s">
        <v>5</v>
      </c>
      <c r="C14" s="128" t="s">
        <v>6</v>
      </c>
      <c r="D14" s="128" t="s">
        <v>7</v>
      </c>
      <c r="E14" s="127" t="s">
        <v>2</v>
      </c>
      <c r="F14" s="127" t="s">
        <v>3</v>
      </c>
      <c r="G14" s="128" t="s">
        <v>8</v>
      </c>
      <c r="H14" s="128" t="s">
        <v>73</v>
      </c>
      <c r="I14" s="129" t="s">
        <v>74</v>
      </c>
      <c r="J14" s="129" t="s">
        <v>75</v>
      </c>
      <c r="K14" s="129" t="s">
        <v>76</v>
      </c>
      <c r="L14" s="129" t="s">
        <v>77</v>
      </c>
      <c r="M14" s="129" t="s">
        <v>78</v>
      </c>
      <c r="N14" s="130" t="s">
        <v>108</v>
      </c>
      <c r="O14" s="189"/>
      <c r="P14" s="190"/>
      <c r="Q14" s="190"/>
      <c r="R14" s="190"/>
      <c r="S14" s="189"/>
      <c r="T14" s="189"/>
    </row>
    <row r="15" spans="1:20" x14ac:dyDescent="0.25">
      <c r="A15" s="132">
        <v>1</v>
      </c>
      <c r="B15" s="191">
        <f>Abrechnung!B28</f>
        <v>0</v>
      </c>
      <c r="C15" s="192">
        <f>Abrechnung!C28</f>
        <v>0</v>
      </c>
      <c r="D15" s="192" t="str">
        <f>Abrechnung!D28</f>
        <v/>
      </c>
      <c r="E15" s="191">
        <f>Abrechnung!E28</f>
        <v>0</v>
      </c>
      <c r="F15" s="191">
        <f>Abrechnung!F28</f>
        <v>0</v>
      </c>
      <c r="G15" s="192" t="e">
        <f>VLOOKUP(P15,Daten!$B$4:$C$17,2,TRUE)</f>
        <v>#N/A</v>
      </c>
      <c r="H15" s="192" t="str">
        <f>Abrechnung!I28</f>
        <v/>
      </c>
      <c r="I15" s="193">
        <f>Abrechnung!J28</f>
        <v>0</v>
      </c>
      <c r="J15" s="193">
        <f>Abrechnung!K28</f>
        <v>0</v>
      </c>
      <c r="K15" s="193">
        <f>Abrechnung!L28</f>
        <v>0</v>
      </c>
      <c r="L15" s="193">
        <f>Abrechnung!M28</f>
        <v>0</v>
      </c>
      <c r="M15" s="193">
        <f>Abrechnung!N28</f>
        <v>0</v>
      </c>
      <c r="N15" s="194">
        <f t="shared" ref="N15:N38" si="0">SUM(I15:M15)</f>
        <v>0</v>
      </c>
      <c r="P15" s="195">
        <v>1</v>
      </c>
      <c r="Q15" s="195">
        <v>1</v>
      </c>
      <c r="R15" s="195">
        <v>1</v>
      </c>
      <c r="S15" s="196"/>
    </row>
    <row r="16" spans="1:20" x14ac:dyDescent="0.25">
      <c r="A16" s="132">
        <v>2</v>
      </c>
      <c r="B16" s="191">
        <f>Abrechnung!B29</f>
        <v>0</v>
      </c>
      <c r="C16" s="192">
        <f>Abrechnung!C29</f>
        <v>0</v>
      </c>
      <c r="D16" s="192" t="str">
        <f>Abrechnung!D29</f>
        <v/>
      </c>
      <c r="E16" s="191">
        <f>Abrechnung!E29</f>
        <v>0</v>
      </c>
      <c r="F16" s="191">
        <f>Abrechnung!F29</f>
        <v>0</v>
      </c>
      <c r="G16" s="192" t="e">
        <f>VLOOKUP(P16,Daten!$B$4:$C$17,2,TRUE)</f>
        <v>#N/A</v>
      </c>
      <c r="H16" s="192" t="str">
        <f>Abrechnung!I29</f>
        <v/>
      </c>
      <c r="I16" s="193">
        <f>Abrechnung!J29</f>
        <v>0</v>
      </c>
      <c r="J16" s="193">
        <f>Abrechnung!K29</f>
        <v>0</v>
      </c>
      <c r="K16" s="193">
        <f>Abrechnung!L29</f>
        <v>0</v>
      </c>
      <c r="L16" s="193">
        <f>Abrechnung!M29</f>
        <v>0</v>
      </c>
      <c r="M16" s="193">
        <f>Abrechnung!N29</f>
        <v>0</v>
      </c>
      <c r="N16" s="194">
        <f t="shared" si="0"/>
        <v>0</v>
      </c>
      <c r="P16" s="195">
        <v>1</v>
      </c>
      <c r="Q16" s="195">
        <v>1</v>
      </c>
      <c r="R16" s="195">
        <v>1</v>
      </c>
      <c r="S16" s="196"/>
    </row>
    <row r="17" spans="1:19" x14ac:dyDescent="0.25">
      <c r="A17" s="132">
        <v>3</v>
      </c>
      <c r="B17" s="191">
        <f>Abrechnung!B30</f>
        <v>0</v>
      </c>
      <c r="C17" s="192">
        <f>Abrechnung!C30</f>
        <v>0</v>
      </c>
      <c r="D17" s="192" t="str">
        <f>Abrechnung!D30</f>
        <v/>
      </c>
      <c r="E17" s="191">
        <f>Abrechnung!E30</f>
        <v>0</v>
      </c>
      <c r="F17" s="191">
        <f>Abrechnung!F30</f>
        <v>0</v>
      </c>
      <c r="G17" s="192" t="e">
        <f>VLOOKUP(P17,Daten!$B$4:$C$17,2,TRUE)</f>
        <v>#N/A</v>
      </c>
      <c r="H17" s="192" t="str">
        <f>Abrechnung!I30</f>
        <v/>
      </c>
      <c r="I17" s="193">
        <f>Abrechnung!J30</f>
        <v>0</v>
      </c>
      <c r="J17" s="193">
        <f>Abrechnung!K30</f>
        <v>0</v>
      </c>
      <c r="K17" s="193">
        <f>Abrechnung!L30</f>
        <v>0</v>
      </c>
      <c r="L17" s="193">
        <f>Abrechnung!M30</f>
        <v>0</v>
      </c>
      <c r="M17" s="193">
        <f>Abrechnung!N30</f>
        <v>0</v>
      </c>
      <c r="N17" s="194">
        <f t="shared" si="0"/>
        <v>0</v>
      </c>
      <c r="P17" s="195">
        <v>1</v>
      </c>
      <c r="Q17" s="195">
        <v>1</v>
      </c>
      <c r="R17" s="195">
        <v>1</v>
      </c>
      <c r="S17" s="196"/>
    </row>
    <row r="18" spans="1:19" x14ac:dyDescent="0.25">
      <c r="A18" s="132">
        <v>4</v>
      </c>
      <c r="B18" s="191">
        <f>Abrechnung!B31</f>
        <v>0</v>
      </c>
      <c r="C18" s="192">
        <f>Abrechnung!C31</f>
        <v>0</v>
      </c>
      <c r="D18" s="192" t="str">
        <f>Abrechnung!D31</f>
        <v/>
      </c>
      <c r="E18" s="191">
        <f>Abrechnung!E31</f>
        <v>0</v>
      </c>
      <c r="F18" s="191">
        <f>Abrechnung!F31</f>
        <v>0</v>
      </c>
      <c r="G18" s="192" t="e">
        <f>VLOOKUP(P18,Daten!$B$4:$C$17,2,TRUE)</f>
        <v>#N/A</v>
      </c>
      <c r="H18" s="192" t="str">
        <f>Abrechnung!I31</f>
        <v/>
      </c>
      <c r="I18" s="193">
        <f>Abrechnung!J31</f>
        <v>0</v>
      </c>
      <c r="J18" s="193">
        <f>Abrechnung!K31</f>
        <v>0</v>
      </c>
      <c r="K18" s="193">
        <f>Abrechnung!L31</f>
        <v>0</v>
      </c>
      <c r="L18" s="193">
        <f>Abrechnung!M31</f>
        <v>0</v>
      </c>
      <c r="M18" s="193">
        <f>Abrechnung!N31</f>
        <v>0</v>
      </c>
      <c r="N18" s="194">
        <f t="shared" si="0"/>
        <v>0</v>
      </c>
      <c r="P18" s="195">
        <v>1</v>
      </c>
      <c r="Q18" s="195">
        <v>1</v>
      </c>
      <c r="R18" s="195">
        <v>1</v>
      </c>
      <c r="S18" s="196"/>
    </row>
    <row r="19" spans="1:19" x14ac:dyDescent="0.25">
      <c r="A19" s="132">
        <v>5</v>
      </c>
      <c r="B19" s="191">
        <f>Abrechnung!B32</f>
        <v>0</v>
      </c>
      <c r="C19" s="192">
        <f>Abrechnung!C32</f>
        <v>0</v>
      </c>
      <c r="D19" s="192" t="str">
        <f>Abrechnung!D32</f>
        <v/>
      </c>
      <c r="E19" s="191">
        <f>Abrechnung!E32</f>
        <v>0</v>
      </c>
      <c r="F19" s="191">
        <f>Abrechnung!F32</f>
        <v>0</v>
      </c>
      <c r="G19" s="192" t="e">
        <f>VLOOKUP(P19,Daten!$B$4:$C$17,2,TRUE)</f>
        <v>#N/A</v>
      </c>
      <c r="H19" s="192" t="str">
        <f>Abrechnung!I32</f>
        <v/>
      </c>
      <c r="I19" s="193">
        <f>Abrechnung!J32</f>
        <v>0</v>
      </c>
      <c r="J19" s="193">
        <f>Abrechnung!K32</f>
        <v>0</v>
      </c>
      <c r="K19" s="193">
        <f>Abrechnung!L32</f>
        <v>0</v>
      </c>
      <c r="L19" s="193">
        <f>Abrechnung!M32</f>
        <v>0</v>
      </c>
      <c r="M19" s="193">
        <f>Abrechnung!N32</f>
        <v>0</v>
      </c>
      <c r="N19" s="194">
        <f t="shared" si="0"/>
        <v>0</v>
      </c>
      <c r="P19" s="195">
        <v>1</v>
      </c>
      <c r="Q19" s="195">
        <v>1</v>
      </c>
      <c r="R19" s="195">
        <v>1</v>
      </c>
      <c r="S19" s="196"/>
    </row>
    <row r="20" spans="1:19" x14ac:dyDescent="0.25">
      <c r="A20" s="132">
        <v>6</v>
      </c>
      <c r="B20" s="191">
        <f>Abrechnung!B33</f>
        <v>0</v>
      </c>
      <c r="C20" s="192">
        <f>Abrechnung!C33</f>
        <v>0</v>
      </c>
      <c r="D20" s="192" t="str">
        <f>Abrechnung!D33</f>
        <v/>
      </c>
      <c r="E20" s="191">
        <f>Abrechnung!E33</f>
        <v>0</v>
      </c>
      <c r="F20" s="191">
        <f>Abrechnung!F33</f>
        <v>0</v>
      </c>
      <c r="G20" s="192" t="e">
        <f>VLOOKUP(P20,Daten!$B$4:$C$17,2,TRUE)</f>
        <v>#N/A</v>
      </c>
      <c r="H20" s="192" t="str">
        <f>Abrechnung!I33</f>
        <v/>
      </c>
      <c r="I20" s="193">
        <f>Abrechnung!J33</f>
        <v>0</v>
      </c>
      <c r="J20" s="193">
        <f>Abrechnung!K33</f>
        <v>0</v>
      </c>
      <c r="K20" s="193">
        <f>Abrechnung!L33</f>
        <v>0</v>
      </c>
      <c r="L20" s="193">
        <f>Abrechnung!M33</f>
        <v>0</v>
      </c>
      <c r="M20" s="193">
        <f>Abrechnung!N33</f>
        <v>0</v>
      </c>
      <c r="N20" s="194">
        <f t="shared" si="0"/>
        <v>0</v>
      </c>
      <c r="P20" s="195">
        <v>1</v>
      </c>
      <c r="Q20" s="195">
        <v>1</v>
      </c>
      <c r="R20" s="195">
        <v>1</v>
      </c>
      <c r="S20" s="196"/>
    </row>
    <row r="21" spans="1:19" x14ac:dyDescent="0.25">
      <c r="A21" s="132">
        <v>7</v>
      </c>
      <c r="B21" s="191">
        <f>Abrechnung!B34</f>
        <v>0</v>
      </c>
      <c r="C21" s="192">
        <f>Abrechnung!C34</f>
        <v>0</v>
      </c>
      <c r="D21" s="192" t="str">
        <f>Abrechnung!D34</f>
        <v/>
      </c>
      <c r="E21" s="191">
        <f>Abrechnung!E34</f>
        <v>0</v>
      </c>
      <c r="F21" s="191">
        <f>Abrechnung!F34</f>
        <v>0</v>
      </c>
      <c r="G21" s="192" t="e">
        <f>VLOOKUP(P21,Daten!$B$4:$C$17,2,TRUE)</f>
        <v>#N/A</v>
      </c>
      <c r="H21" s="192" t="str">
        <f>Abrechnung!I34</f>
        <v/>
      </c>
      <c r="I21" s="193">
        <f>Abrechnung!J34</f>
        <v>0</v>
      </c>
      <c r="J21" s="193">
        <f>Abrechnung!K34</f>
        <v>0</v>
      </c>
      <c r="K21" s="193">
        <f>Abrechnung!L34</f>
        <v>0</v>
      </c>
      <c r="L21" s="193">
        <f>Abrechnung!M34</f>
        <v>0</v>
      </c>
      <c r="M21" s="193">
        <f>Abrechnung!N34</f>
        <v>0</v>
      </c>
      <c r="N21" s="194">
        <f t="shared" si="0"/>
        <v>0</v>
      </c>
      <c r="P21" s="195">
        <v>1</v>
      </c>
      <c r="Q21" s="195">
        <v>1</v>
      </c>
      <c r="R21" s="195">
        <v>1</v>
      </c>
      <c r="S21" s="196"/>
    </row>
    <row r="22" spans="1:19" x14ac:dyDescent="0.25">
      <c r="A22" s="132">
        <v>8</v>
      </c>
      <c r="B22" s="191">
        <f>Abrechnung!B35</f>
        <v>0</v>
      </c>
      <c r="C22" s="192">
        <f>Abrechnung!C35</f>
        <v>0</v>
      </c>
      <c r="D22" s="192" t="str">
        <f>Abrechnung!D35</f>
        <v/>
      </c>
      <c r="E22" s="191">
        <f>Abrechnung!E35</f>
        <v>0</v>
      </c>
      <c r="F22" s="191">
        <f>Abrechnung!F35</f>
        <v>0</v>
      </c>
      <c r="G22" s="192" t="e">
        <f>VLOOKUP(P22,Daten!$B$4:$C$17,2,TRUE)</f>
        <v>#N/A</v>
      </c>
      <c r="H22" s="192" t="str">
        <f>Abrechnung!I35</f>
        <v/>
      </c>
      <c r="I22" s="193">
        <f>Abrechnung!J35</f>
        <v>0</v>
      </c>
      <c r="J22" s="193">
        <f>Abrechnung!K35</f>
        <v>0</v>
      </c>
      <c r="K22" s="193">
        <f>Abrechnung!L35</f>
        <v>0</v>
      </c>
      <c r="L22" s="193">
        <f>Abrechnung!M35</f>
        <v>0</v>
      </c>
      <c r="M22" s="193">
        <f>Abrechnung!N35</f>
        <v>0</v>
      </c>
      <c r="N22" s="194">
        <f t="shared" si="0"/>
        <v>0</v>
      </c>
      <c r="P22" s="195">
        <v>1</v>
      </c>
      <c r="Q22" s="195">
        <v>1</v>
      </c>
      <c r="R22" s="195">
        <v>1</v>
      </c>
      <c r="S22" s="196"/>
    </row>
    <row r="23" spans="1:19" x14ac:dyDescent="0.25">
      <c r="A23" s="132">
        <v>9</v>
      </c>
      <c r="B23" s="191">
        <f>Abrechnung!B36</f>
        <v>0</v>
      </c>
      <c r="C23" s="192">
        <f>Abrechnung!C36</f>
        <v>0</v>
      </c>
      <c r="D23" s="192" t="str">
        <f>Abrechnung!D36</f>
        <v/>
      </c>
      <c r="E23" s="191">
        <f>Abrechnung!E36</f>
        <v>0</v>
      </c>
      <c r="F23" s="191">
        <f>Abrechnung!F36</f>
        <v>0</v>
      </c>
      <c r="G23" s="192" t="e">
        <f>VLOOKUP(P23,Daten!$B$4:$C$17,2,TRUE)</f>
        <v>#N/A</v>
      </c>
      <c r="H23" s="192" t="str">
        <f>Abrechnung!I36</f>
        <v/>
      </c>
      <c r="I23" s="193">
        <f>Abrechnung!J36</f>
        <v>0</v>
      </c>
      <c r="J23" s="193">
        <f>Abrechnung!K36</f>
        <v>0</v>
      </c>
      <c r="K23" s="193">
        <f>Abrechnung!L36</f>
        <v>0</v>
      </c>
      <c r="L23" s="193">
        <f>Abrechnung!M36</f>
        <v>0</v>
      </c>
      <c r="M23" s="193">
        <f>Abrechnung!N36</f>
        <v>0</v>
      </c>
      <c r="N23" s="194">
        <f t="shared" si="0"/>
        <v>0</v>
      </c>
      <c r="P23" s="195">
        <v>1</v>
      </c>
      <c r="Q23" s="195">
        <v>1</v>
      </c>
      <c r="R23" s="195">
        <v>1</v>
      </c>
      <c r="S23" s="196"/>
    </row>
    <row r="24" spans="1:19" x14ac:dyDescent="0.25">
      <c r="A24" s="132">
        <v>10</v>
      </c>
      <c r="B24" s="191">
        <f>Abrechnung!B37</f>
        <v>0</v>
      </c>
      <c r="C24" s="192">
        <f>Abrechnung!C37</f>
        <v>0</v>
      </c>
      <c r="D24" s="192" t="str">
        <f>Abrechnung!D37</f>
        <v/>
      </c>
      <c r="E24" s="191">
        <f>Abrechnung!E37</f>
        <v>0</v>
      </c>
      <c r="F24" s="191">
        <f>Abrechnung!F37</f>
        <v>0</v>
      </c>
      <c r="G24" s="192" t="e">
        <f>VLOOKUP(P24,Daten!$B$4:$C$17,2,TRUE)</f>
        <v>#N/A</v>
      </c>
      <c r="H24" s="192" t="str">
        <f>Abrechnung!I37</f>
        <v/>
      </c>
      <c r="I24" s="193">
        <f>Abrechnung!J37</f>
        <v>0</v>
      </c>
      <c r="J24" s="193">
        <f>Abrechnung!K37</f>
        <v>0</v>
      </c>
      <c r="K24" s="193">
        <f>Abrechnung!L37</f>
        <v>0</v>
      </c>
      <c r="L24" s="193">
        <f>Abrechnung!M37</f>
        <v>0</v>
      </c>
      <c r="M24" s="193">
        <f>Abrechnung!N37</f>
        <v>0</v>
      </c>
      <c r="N24" s="194">
        <f t="shared" si="0"/>
        <v>0</v>
      </c>
      <c r="P24" s="195">
        <v>1</v>
      </c>
      <c r="Q24" s="195">
        <v>1</v>
      </c>
      <c r="R24" s="195">
        <v>1</v>
      </c>
      <c r="S24" s="196"/>
    </row>
    <row r="25" spans="1:19" x14ac:dyDescent="0.25">
      <c r="A25" s="132">
        <v>11</v>
      </c>
      <c r="B25" s="191">
        <f>Abrechnung!B38</f>
        <v>0</v>
      </c>
      <c r="C25" s="192">
        <f>Abrechnung!C38</f>
        <v>0</v>
      </c>
      <c r="D25" s="192" t="str">
        <f>Abrechnung!D38</f>
        <v/>
      </c>
      <c r="E25" s="191">
        <f>Abrechnung!E38</f>
        <v>0</v>
      </c>
      <c r="F25" s="191">
        <f>Abrechnung!F38</f>
        <v>0</v>
      </c>
      <c r="G25" s="192" t="e">
        <f>VLOOKUP(P25,Daten!$B$4:$C$17,2,TRUE)</f>
        <v>#N/A</v>
      </c>
      <c r="H25" s="192" t="str">
        <f>Abrechnung!I38</f>
        <v/>
      </c>
      <c r="I25" s="193">
        <f>Abrechnung!J38</f>
        <v>0</v>
      </c>
      <c r="J25" s="193">
        <f>Abrechnung!K38</f>
        <v>0</v>
      </c>
      <c r="K25" s="193">
        <f>Abrechnung!L38</f>
        <v>0</v>
      </c>
      <c r="L25" s="193">
        <f>Abrechnung!M38</f>
        <v>0</v>
      </c>
      <c r="M25" s="193">
        <f>Abrechnung!N38</f>
        <v>0</v>
      </c>
      <c r="N25" s="194">
        <f t="shared" si="0"/>
        <v>0</v>
      </c>
      <c r="P25" s="195">
        <v>1</v>
      </c>
      <c r="Q25" s="195">
        <v>1</v>
      </c>
      <c r="R25" s="195">
        <v>1</v>
      </c>
      <c r="S25" s="196"/>
    </row>
    <row r="26" spans="1:19" x14ac:dyDescent="0.25">
      <c r="A26" s="132">
        <v>12</v>
      </c>
      <c r="B26" s="191">
        <f>Abrechnung!B39</f>
        <v>0</v>
      </c>
      <c r="C26" s="192">
        <f>Abrechnung!C39</f>
        <v>0</v>
      </c>
      <c r="D26" s="192" t="str">
        <f>Abrechnung!D39</f>
        <v/>
      </c>
      <c r="E26" s="191">
        <f>Abrechnung!E39</f>
        <v>0</v>
      </c>
      <c r="F26" s="191">
        <f>Abrechnung!F39</f>
        <v>0</v>
      </c>
      <c r="G26" s="192" t="e">
        <f>VLOOKUP(P26,Daten!$B$4:$C$17,2,TRUE)</f>
        <v>#N/A</v>
      </c>
      <c r="H26" s="192" t="str">
        <f>Abrechnung!I39</f>
        <v/>
      </c>
      <c r="I26" s="193">
        <f>Abrechnung!J39</f>
        <v>0</v>
      </c>
      <c r="J26" s="193">
        <f>Abrechnung!K39</f>
        <v>0</v>
      </c>
      <c r="K26" s="193">
        <f>Abrechnung!L39</f>
        <v>0</v>
      </c>
      <c r="L26" s="193">
        <f>Abrechnung!M39</f>
        <v>0</v>
      </c>
      <c r="M26" s="193">
        <f>Abrechnung!N39</f>
        <v>0</v>
      </c>
      <c r="N26" s="194">
        <f t="shared" si="0"/>
        <v>0</v>
      </c>
      <c r="P26" s="195">
        <v>1</v>
      </c>
      <c r="Q26" s="195">
        <v>1</v>
      </c>
      <c r="R26" s="195">
        <v>1</v>
      </c>
      <c r="S26" s="196"/>
    </row>
    <row r="27" spans="1:19" x14ac:dyDescent="0.25">
      <c r="A27" s="132">
        <v>13</v>
      </c>
      <c r="B27" s="191">
        <f>Abrechnung!B40</f>
        <v>0</v>
      </c>
      <c r="C27" s="192">
        <f>Abrechnung!C40</f>
        <v>0</v>
      </c>
      <c r="D27" s="192" t="str">
        <f>Abrechnung!D40</f>
        <v/>
      </c>
      <c r="E27" s="191">
        <f>Abrechnung!E40</f>
        <v>0</v>
      </c>
      <c r="F27" s="191">
        <f>Abrechnung!F40</f>
        <v>0</v>
      </c>
      <c r="G27" s="192" t="e">
        <f>VLOOKUP(P27,Daten!$B$4:$C$17,2,TRUE)</f>
        <v>#N/A</v>
      </c>
      <c r="H27" s="192" t="str">
        <f>Abrechnung!I40</f>
        <v/>
      </c>
      <c r="I27" s="193">
        <f>Abrechnung!J40</f>
        <v>0</v>
      </c>
      <c r="J27" s="193">
        <f>Abrechnung!K40</f>
        <v>0</v>
      </c>
      <c r="K27" s="193">
        <f>Abrechnung!L40</f>
        <v>0</v>
      </c>
      <c r="L27" s="193">
        <f>Abrechnung!M40</f>
        <v>0</v>
      </c>
      <c r="M27" s="193">
        <f>Abrechnung!N40</f>
        <v>0</v>
      </c>
      <c r="N27" s="194">
        <f t="shared" si="0"/>
        <v>0</v>
      </c>
      <c r="P27" s="195">
        <v>1</v>
      </c>
      <c r="Q27" s="195">
        <v>1</v>
      </c>
      <c r="R27" s="195">
        <v>1</v>
      </c>
      <c r="S27" s="196"/>
    </row>
    <row r="28" spans="1:19" x14ac:dyDescent="0.25">
      <c r="A28" s="132">
        <v>14</v>
      </c>
      <c r="B28" s="191">
        <f>Abrechnung!B41</f>
        <v>0</v>
      </c>
      <c r="C28" s="192">
        <f>Abrechnung!C41</f>
        <v>0</v>
      </c>
      <c r="D28" s="192" t="str">
        <f>Abrechnung!D41</f>
        <v/>
      </c>
      <c r="E28" s="191">
        <f>Abrechnung!E41</f>
        <v>0</v>
      </c>
      <c r="F28" s="191">
        <f>Abrechnung!F41</f>
        <v>0</v>
      </c>
      <c r="G28" s="192" t="e">
        <f>VLOOKUP(P28,Daten!$B$4:$C$17,2,TRUE)</f>
        <v>#N/A</v>
      </c>
      <c r="H28" s="192" t="str">
        <f>Abrechnung!I41</f>
        <v/>
      </c>
      <c r="I28" s="193">
        <f>Abrechnung!J41</f>
        <v>0</v>
      </c>
      <c r="J28" s="193">
        <f>Abrechnung!K41</f>
        <v>0</v>
      </c>
      <c r="K28" s="193">
        <f>Abrechnung!L41</f>
        <v>0</v>
      </c>
      <c r="L28" s="193">
        <f>Abrechnung!M41</f>
        <v>0</v>
      </c>
      <c r="M28" s="193">
        <f>Abrechnung!N41</f>
        <v>0</v>
      </c>
      <c r="N28" s="194">
        <f t="shared" si="0"/>
        <v>0</v>
      </c>
      <c r="P28" s="195">
        <v>1</v>
      </c>
      <c r="Q28" s="195">
        <v>1</v>
      </c>
      <c r="R28" s="195">
        <v>1</v>
      </c>
      <c r="S28" s="196"/>
    </row>
    <row r="29" spans="1:19" x14ac:dyDescent="0.25">
      <c r="A29" s="132">
        <v>15</v>
      </c>
      <c r="B29" s="191">
        <f>Abrechnung!B42</f>
        <v>0</v>
      </c>
      <c r="C29" s="192">
        <f>Abrechnung!C42</f>
        <v>0</v>
      </c>
      <c r="D29" s="192" t="str">
        <f>Abrechnung!D42</f>
        <v/>
      </c>
      <c r="E29" s="191">
        <f>Abrechnung!E42</f>
        <v>0</v>
      </c>
      <c r="F29" s="191">
        <f>Abrechnung!F42</f>
        <v>0</v>
      </c>
      <c r="G29" s="192" t="e">
        <f>VLOOKUP(P29,Daten!$B$4:$C$17,2,TRUE)</f>
        <v>#N/A</v>
      </c>
      <c r="H29" s="192" t="str">
        <f>Abrechnung!I42</f>
        <v/>
      </c>
      <c r="I29" s="193">
        <f>Abrechnung!J42</f>
        <v>0</v>
      </c>
      <c r="J29" s="193">
        <f>Abrechnung!K42</f>
        <v>0</v>
      </c>
      <c r="K29" s="193">
        <f>Abrechnung!L42</f>
        <v>0</v>
      </c>
      <c r="L29" s="193">
        <f>Abrechnung!M42</f>
        <v>0</v>
      </c>
      <c r="M29" s="193">
        <f>Abrechnung!N42</f>
        <v>0</v>
      </c>
      <c r="N29" s="194">
        <f t="shared" si="0"/>
        <v>0</v>
      </c>
      <c r="P29" s="195">
        <v>1</v>
      </c>
      <c r="Q29" s="195">
        <v>1</v>
      </c>
      <c r="R29" s="195">
        <v>1</v>
      </c>
      <c r="S29" s="196"/>
    </row>
    <row r="30" spans="1:19" x14ac:dyDescent="0.25">
      <c r="A30" s="132">
        <v>16</v>
      </c>
      <c r="B30" s="191">
        <f>Abrechnung!B43</f>
        <v>0</v>
      </c>
      <c r="C30" s="192">
        <f>Abrechnung!C43</f>
        <v>0</v>
      </c>
      <c r="D30" s="192" t="str">
        <f>Abrechnung!D43</f>
        <v/>
      </c>
      <c r="E30" s="191">
        <f>Abrechnung!E43</f>
        <v>0</v>
      </c>
      <c r="F30" s="191">
        <f>Abrechnung!F43</f>
        <v>0</v>
      </c>
      <c r="G30" s="192" t="e">
        <f>VLOOKUP(P30,Daten!$B$4:$C$17,2,TRUE)</f>
        <v>#N/A</v>
      </c>
      <c r="H30" s="192" t="str">
        <f>Abrechnung!I43</f>
        <v/>
      </c>
      <c r="I30" s="193">
        <f>Abrechnung!J43</f>
        <v>0</v>
      </c>
      <c r="J30" s="193">
        <f>Abrechnung!K43</f>
        <v>0</v>
      </c>
      <c r="K30" s="193">
        <f>Abrechnung!L43</f>
        <v>0</v>
      </c>
      <c r="L30" s="193">
        <f>Abrechnung!M43</f>
        <v>0</v>
      </c>
      <c r="M30" s="193">
        <f>Abrechnung!N43</f>
        <v>0</v>
      </c>
      <c r="N30" s="194">
        <f t="shared" si="0"/>
        <v>0</v>
      </c>
      <c r="P30" s="195">
        <v>1</v>
      </c>
      <c r="Q30" s="195">
        <v>1</v>
      </c>
      <c r="R30" s="195">
        <v>1</v>
      </c>
      <c r="S30" s="196"/>
    </row>
    <row r="31" spans="1:19" x14ac:dyDescent="0.25">
      <c r="A31" s="132">
        <v>17</v>
      </c>
      <c r="B31" s="191">
        <f>Abrechnung!B44</f>
        <v>0</v>
      </c>
      <c r="C31" s="192">
        <f>Abrechnung!C44</f>
        <v>0</v>
      </c>
      <c r="D31" s="192" t="str">
        <f>Abrechnung!D44</f>
        <v/>
      </c>
      <c r="E31" s="191">
        <f>Abrechnung!E44</f>
        <v>0</v>
      </c>
      <c r="F31" s="191">
        <f>Abrechnung!F44</f>
        <v>0</v>
      </c>
      <c r="G31" s="192" t="e">
        <f>VLOOKUP(P31,Daten!$B$4:$C$17,2,TRUE)</f>
        <v>#N/A</v>
      </c>
      <c r="H31" s="192" t="str">
        <f>Abrechnung!I44</f>
        <v/>
      </c>
      <c r="I31" s="193">
        <f>Abrechnung!J44</f>
        <v>0</v>
      </c>
      <c r="J31" s="193">
        <f>Abrechnung!K44</f>
        <v>0</v>
      </c>
      <c r="K31" s="193">
        <f>Abrechnung!L44</f>
        <v>0</v>
      </c>
      <c r="L31" s="193">
        <f>Abrechnung!M44</f>
        <v>0</v>
      </c>
      <c r="M31" s="193">
        <f>Abrechnung!N44</f>
        <v>0</v>
      </c>
      <c r="N31" s="194">
        <f t="shared" si="0"/>
        <v>0</v>
      </c>
      <c r="P31" s="195">
        <v>1</v>
      </c>
      <c r="Q31" s="195">
        <v>1</v>
      </c>
      <c r="R31" s="195">
        <v>1</v>
      </c>
      <c r="S31" s="196"/>
    </row>
    <row r="32" spans="1:19" x14ac:dyDescent="0.25">
      <c r="A32" s="132">
        <v>18</v>
      </c>
      <c r="B32" s="191">
        <f>Abrechnung!B45</f>
        <v>0</v>
      </c>
      <c r="C32" s="192">
        <f>Abrechnung!C45</f>
        <v>0</v>
      </c>
      <c r="D32" s="192" t="str">
        <f>Abrechnung!D45</f>
        <v/>
      </c>
      <c r="E32" s="191">
        <f>Abrechnung!E45</f>
        <v>0</v>
      </c>
      <c r="F32" s="191">
        <f>Abrechnung!F45</f>
        <v>0</v>
      </c>
      <c r="G32" s="192" t="e">
        <f>VLOOKUP(P32,Daten!$B$4:$C$17,2,TRUE)</f>
        <v>#N/A</v>
      </c>
      <c r="H32" s="192" t="str">
        <f>Abrechnung!I45</f>
        <v/>
      </c>
      <c r="I32" s="193">
        <f>Abrechnung!J45</f>
        <v>0</v>
      </c>
      <c r="J32" s="193">
        <f>Abrechnung!K45</f>
        <v>0</v>
      </c>
      <c r="K32" s="193">
        <f>Abrechnung!L45</f>
        <v>0</v>
      </c>
      <c r="L32" s="193">
        <f>Abrechnung!M45</f>
        <v>0</v>
      </c>
      <c r="M32" s="193">
        <f>Abrechnung!N45</f>
        <v>0</v>
      </c>
      <c r="N32" s="194">
        <f t="shared" si="0"/>
        <v>0</v>
      </c>
      <c r="P32" s="195">
        <v>1</v>
      </c>
      <c r="Q32" s="195">
        <v>1</v>
      </c>
      <c r="R32" s="195">
        <v>1</v>
      </c>
      <c r="S32" s="196"/>
    </row>
    <row r="33" spans="1:19" x14ac:dyDescent="0.25">
      <c r="A33" s="132">
        <v>19</v>
      </c>
      <c r="B33" s="191">
        <f>Abrechnung!B46</f>
        <v>0</v>
      </c>
      <c r="C33" s="192">
        <f>Abrechnung!C46</f>
        <v>0</v>
      </c>
      <c r="D33" s="192" t="str">
        <f>Abrechnung!D46</f>
        <v/>
      </c>
      <c r="E33" s="191">
        <f>Abrechnung!E46</f>
        <v>0</v>
      </c>
      <c r="F33" s="191">
        <f>Abrechnung!F46</f>
        <v>0</v>
      </c>
      <c r="G33" s="192" t="e">
        <f>VLOOKUP(P33,Daten!$B$4:$C$17,2,TRUE)</f>
        <v>#N/A</v>
      </c>
      <c r="H33" s="192" t="str">
        <f>Abrechnung!I46</f>
        <v/>
      </c>
      <c r="I33" s="193">
        <f>Abrechnung!J46</f>
        <v>0</v>
      </c>
      <c r="J33" s="193">
        <f>Abrechnung!K46</f>
        <v>0</v>
      </c>
      <c r="K33" s="193">
        <f>Abrechnung!L46</f>
        <v>0</v>
      </c>
      <c r="L33" s="193">
        <f>Abrechnung!M46</f>
        <v>0</v>
      </c>
      <c r="M33" s="193">
        <f>Abrechnung!N46</f>
        <v>0</v>
      </c>
      <c r="N33" s="194">
        <f t="shared" si="0"/>
        <v>0</v>
      </c>
      <c r="P33" s="195">
        <v>1</v>
      </c>
      <c r="Q33" s="195">
        <v>1</v>
      </c>
      <c r="R33" s="195">
        <v>1</v>
      </c>
      <c r="S33" s="196"/>
    </row>
    <row r="34" spans="1:19" x14ac:dyDescent="0.25">
      <c r="A34" s="132">
        <v>20</v>
      </c>
      <c r="B34" s="191">
        <f>Abrechnung!B47</f>
        <v>0</v>
      </c>
      <c r="C34" s="192">
        <f>Abrechnung!C47</f>
        <v>0</v>
      </c>
      <c r="D34" s="192" t="str">
        <f>Abrechnung!D47</f>
        <v/>
      </c>
      <c r="E34" s="191">
        <f>Abrechnung!E47</f>
        <v>0</v>
      </c>
      <c r="F34" s="191">
        <f>Abrechnung!F47</f>
        <v>0</v>
      </c>
      <c r="G34" s="192" t="e">
        <f>VLOOKUP(P34,Daten!$B$4:$C$17,2,TRUE)</f>
        <v>#N/A</v>
      </c>
      <c r="H34" s="192" t="str">
        <f>Abrechnung!I47</f>
        <v/>
      </c>
      <c r="I34" s="193">
        <f>Abrechnung!J47</f>
        <v>0</v>
      </c>
      <c r="J34" s="193">
        <f>Abrechnung!K47</f>
        <v>0</v>
      </c>
      <c r="K34" s="193">
        <f>Abrechnung!L47</f>
        <v>0</v>
      </c>
      <c r="L34" s="193">
        <f>Abrechnung!M47</f>
        <v>0</v>
      </c>
      <c r="M34" s="193">
        <f>Abrechnung!N47</f>
        <v>0</v>
      </c>
      <c r="N34" s="194">
        <f t="shared" si="0"/>
        <v>0</v>
      </c>
      <c r="P34" s="195">
        <v>1</v>
      </c>
      <c r="Q34" s="195">
        <v>1</v>
      </c>
      <c r="R34" s="195">
        <v>1</v>
      </c>
      <c r="S34" s="196"/>
    </row>
    <row r="35" spans="1:19" x14ac:dyDescent="0.25">
      <c r="A35" s="132">
        <v>21</v>
      </c>
      <c r="B35" s="191">
        <f>Abrechnung!B48</f>
        <v>0</v>
      </c>
      <c r="C35" s="192">
        <f>Abrechnung!C48</f>
        <v>0</v>
      </c>
      <c r="D35" s="192" t="str">
        <f>Abrechnung!D48</f>
        <v/>
      </c>
      <c r="E35" s="191">
        <f>Abrechnung!E48</f>
        <v>0</v>
      </c>
      <c r="F35" s="191">
        <f>Abrechnung!F48</f>
        <v>0</v>
      </c>
      <c r="G35" s="192" t="e">
        <f>VLOOKUP(P35,Daten!$B$4:$C$17,2,TRUE)</f>
        <v>#N/A</v>
      </c>
      <c r="H35" s="192" t="str">
        <f>Abrechnung!I48</f>
        <v/>
      </c>
      <c r="I35" s="193">
        <f>Abrechnung!J48</f>
        <v>0</v>
      </c>
      <c r="J35" s="193">
        <f>Abrechnung!K48</f>
        <v>0</v>
      </c>
      <c r="K35" s="193">
        <f>Abrechnung!L48</f>
        <v>0</v>
      </c>
      <c r="L35" s="193">
        <f>Abrechnung!M48</f>
        <v>0</v>
      </c>
      <c r="M35" s="193">
        <f>Abrechnung!N48</f>
        <v>0</v>
      </c>
      <c r="N35" s="194">
        <f t="shared" si="0"/>
        <v>0</v>
      </c>
      <c r="P35" s="195">
        <v>1</v>
      </c>
      <c r="Q35" s="195">
        <v>1</v>
      </c>
      <c r="R35" s="195">
        <v>1</v>
      </c>
      <c r="S35" s="196"/>
    </row>
    <row r="36" spans="1:19" x14ac:dyDescent="0.25">
      <c r="A36" s="132">
        <v>22</v>
      </c>
      <c r="B36" s="191">
        <f>Abrechnung!B49</f>
        <v>0</v>
      </c>
      <c r="C36" s="192">
        <f>Abrechnung!C49</f>
        <v>0</v>
      </c>
      <c r="D36" s="192" t="str">
        <f>Abrechnung!D49</f>
        <v/>
      </c>
      <c r="E36" s="191">
        <f>Abrechnung!E49</f>
        <v>0</v>
      </c>
      <c r="F36" s="191">
        <f>Abrechnung!F49</f>
        <v>0</v>
      </c>
      <c r="G36" s="192" t="e">
        <f>VLOOKUP(P36,Daten!$B$4:$C$17,2,TRUE)</f>
        <v>#N/A</v>
      </c>
      <c r="H36" s="192" t="str">
        <f>Abrechnung!I49</f>
        <v/>
      </c>
      <c r="I36" s="193">
        <f>Abrechnung!J49</f>
        <v>0</v>
      </c>
      <c r="J36" s="193">
        <f>Abrechnung!K49</f>
        <v>0</v>
      </c>
      <c r="K36" s="193">
        <f>Abrechnung!L49</f>
        <v>0</v>
      </c>
      <c r="L36" s="193">
        <f>Abrechnung!M49</f>
        <v>0</v>
      </c>
      <c r="M36" s="193">
        <f>Abrechnung!N49</f>
        <v>0</v>
      </c>
      <c r="N36" s="194">
        <f t="shared" si="0"/>
        <v>0</v>
      </c>
      <c r="P36" s="195">
        <v>1</v>
      </c>
      <c r="Q36" s="195">
        <v>1</v>
      </c>
      <c r="R36" s="195">
        <v>1</v>
      </c>
      <c r="S36" s="196"/>
    </row>
    <row r="37" spans="1:19" x14ac:dyDescent="0.25">
      <c r="A37" s="132">
        <v>23</v>
      </c>
      <c r="B37" s="191">
        <f>Abrechnung!B50</f>
        <v>0</v>
      </c>
      <c r="C37" s="192">
        <f>Abrechnung!C50</f>
        <v>0</v>
      </c>
      <c r="D37" s="192" t="str">
        <f>Abrechnung!D50</f>
        <v/>
      </c>
      <c r="E37" s="191">
        <f>Abrechnung!E50</f>
        <v>0</v>
      </c>
      <c r="F37" s="191">
        <f>Abrechnung!F50</f>
        <v>0</v>
      </c>
      <c r="G37" s="192" t="e">
        <f>VLOOKUP(P37,Daten!$B$4:$C$17,2,TRUE)</f>
        <v>#N/A</v>
      </c>
      <c r="H37" s="192" t="str">
        <f>Abrechnung!I50</f>
        <v/>
      </c>
      <c r="I37" s="193">
        <f>Abrechnung!J50</f>
        <v>0</v>
      </c>
      <c r="J37" s="193">
        <f>Abrechnung!K50</f>
        <v>0</v>
      </c>
      <c r="K37" s="193">
        <f>Abrechnung!L50</f>
        <v>0</v>
      </c>
      <c r="L37" s="193">
        <f>Abrechnung!M50</f>
        <v>0</v>
      </c>
      <c r="M37" s="193">
        <f>Abrechnung!N50</f>
        <v>0</v>
      </c>
      <c r="N37" s="194">
        <f t="shared" si="0"/>
        <v>0</v>
      </c>
      <c r="P37" s="195">
        <v>1</v>
      </c>
      <c r="Q37" s="195">
        <v>1</v>
      </c>
      <c r="R37" s="195">
        <v>1</v>
      </c>
      <c r="S37" s="196"/>
    </row>
    <row r="38" spans="1:19" x14ac:dyDescent="0.25">
      <c r="A38" s="132">
        <v>24</v>
      </c>
      <c r="B38" s="191">
        <f>Abrechnung!B51</f>
        <v>0</v>
      </c>
      <c r="C38" s="192">
        <f>Abrechnung!C51</f>
        <v>0</v>
      </c>
      <c r="D38" s="192" t="str">
        <f>Abrechnung!D51</f>
        <v/>
      </c>
      <c r="E38" s="191">
        <f>Abrechnung!E51</f>
        <v>0</v>
      </c>
      <c r="F38" s="191">
        <f>Abrechnung!F51</f>
        <v>0</v>
      </c>
      <c r="G38" s="192" t="e">
        <f>VLOOKUP(P38,Daten!$B$4:$C$17,2,TRUE)</f>
        <v>#N/A</v>
      </c>
      <c r="H38" s="192" t="str">
        <f>Abrechnung!I51</f>
        <v/>
      </c>
      <c r="I38" s="193">
        <f>Abrechnung!J51</f>
        <v>0</v>
      </c>
      <c r="J38" s="193">
        <f>Abrechnung!K51</f>
        <v>0</v>
      </c>
      <c r="K38" s="193">
        <f>Abrechnung!L51</f>
        <v>0</v>
      </c>
      <c r="L38" s="193">
        <f>Abrechnung!M51</f>
        <v>0</v>
      </c>
      <c r="M38" s="193">
        <f>Abrechnung!N51</f>
        <v>0</v>
      </c>
      <c r="N38" s="194">
        <f t="shared" si="0"/>
        <v>0</v>
      </c>
      <c r="P38" s="195">
        <v>1</v>
      </c>
      <c r="Q38" s="195">
        <v>1</v>
      </c>
      <c r="R38" s="195">
        <v>1</v>
      </c>
      <c r="S38" s="196"/>
    </row>
    <row r="39" spans="1:19" x14ac:dyDescent="0.25">
      <c r="A39" s="132">
        <v>25</v>
      </c>
      <c r="B39" s="191">
        <f>Abrechnung!B52</f>
        <v>0</v>
      </c>
      <c r="C39" s="192">
        <f>Abrechnung!C52</f>
        <v>0</v>
      </c>
      <c r="D39" s="192" t="str">
        <f>Abrechnung!D52</f>
        <v/>
      </c>
      <c r="E39" s="191">
        <f>Abrechnung!E52</f>
        <v>0</v>
      </c>
      <c r="F39" s="191">
        <f>Abrechnung!F52</f>
        <v>0</v>
      </c>
      <c r="G39" s="192" t="e">
        <f>VLOOKUP(P39,Daten!$B$4:$C$17,2,TRUE)</f>
        <v>#N/A</v>
      </c>
      <c r="H39" s="192" t="str">
        <f>Abrechnung!I52</f>
        <v/>
      </c>
      <c r="I39" s="193">
        <f>Abrechnung!J52</f>
        <v>0</v>
      </c>
      <c r="J39" s="193">
        <f>Abrechnung!K52</f>
        <v>0</v>
      </c>
      <c r="K39" s="193">
        <f>Abrechnung!L52</f>
        <v>0</v>
      </c>
      <c r="L39" s="193">
        <f>Abrechnung!M52</f>
        <v>0</v>
      </c>
      <c r="M39" s="193">
        <f>Abrechnung!N52</f>
        <v>0</v>
      </c>
      <c r="N39" s="194">
        <f t="shared" ref="N39:N54" si="1">SUM(I39:M39)</f>
        <v>0</v>
      </c>
      <c r="P39" s="195">
        <v>1</v>
      </c>
      <c r="Q39" s="195">
        <v>1</v>
      </c>
      <c r="R39" s="195">
        <v>1</v>
      </c>
      <c r="S39" s="196"/>
    </row>
    <row r="40" spans="1:19" x14ac:dyDescent="0.25">
      <c r="A40" s="132">
        <v>26</v>
      </c>
      <c r="B40" s="191">
        <f>Abrechnung!B53</f>
        <v>0</v>
      </c>
      <c r="C40" s="192">
        <f>Abrechnung!C53</f>
        <v>0</v>
      </c>
      <c r="D40" s="192" t="str">
        <f>Abrechnung!D53</f>
        <v/>
      </c>
      <c r="E40" s="191">
        <f>Abrechnung!E53</f>
        <v>0</v>
      </c>
      <c r="F40" s="191">
        <f>Abrechnung!F53</f>
        <v>0</v>
      </c>
      <c r="G40" s="192" t="e">
        <f>VLOOKUP(P40,Daten!$B$4:$C$17,2,TRUE)</f>
        <v>#N/A</v>
      </c>
      <c r="H40" s="192" t="str">
        <f>Abrechnung!I53</f>
        <v/>
      </c>
      <c r="I40" s="193">
        <f>Abrechnung!J53</f>
        <v>0</v>
      </c>
      <c r="J40" s="193">
        <f>Abrechnung!K53</f>
        <v>0</v>
      </c>
      <c r="K40" s="193">
        <f>Abrechnung!L53</f>
        <v>0</v>
      </c>
      <c r="L40" s="193">
        <f>Abrechnung!M53</f>
        <v>0</v>
      </c>
      <c r="M40" s="193">
        <f>Abrechnung!N53</f>
        <v>0</v>
      </c>
      <c r="N40" s="194">
        <f t="shared" si="1"/>
        <v>0</v>
      </c>
      <c r="P40" s="195">
        <v>1</v>
      </c>
      <c r="Q40" s="195">
        <v>1</v>
      </c>
      <c r="R40" s="195">
        <v>1</v>
      </c>
      <c r="S40" s="196"/>
    </row>
    <row r="41" spans="1:19" x14ac:dyDescent="0.25">
      <c r="A41" s="132">
        <v>27</v>
      </c>
      <c r="B41" s="191">
        <f>Abrechnung!B54</f>
        <v>0</v>
      </c>
      <c r="C41" s="192">
        <f>Abrechnung!C54</f>
        <v>0</v>
      </c>
      <c r="D41" s="192" t="str">
        <f>Abrechnung!D54</f>
        <v/>
      </c>
      <c r="E41" s="191">
        <f>Abrechnung!E54</f>
        <v>0</v>
      </c>
      <c r="F41" s="191">
        <f>Abrechnung!F54</f>
        <v>0</v>
      </c>
      <c r="G41" s="192" t="e">
        <f>VLOOKUP(P41,Daten!$B$4:$C$17,2,TRUE)</f>
        <v>#N/A</v>
      </c>
      <c r="H41" s="192" t="str">
        <f>Abrechnung!I54</f>
        <v/>
      </c>
      <c r="I41" s="193">
        <f>Abrechnung!J54</f>
        <v>0</v>
      </c>
      <c r="J41" s="193">
        <f>Abrechnung!K54</f>
        <v>0</v>
      </c>
      <c r="K41" s="193">
        <f>Abrechnung!L54</f>
        <v>0</v>
      </c>
      <c r="L41" s="193">
        <f>Abrechnung!M54</f>
        <v>0</v>
      </c>
      <c r="M41" s="193">
        <f>Abrechnung!N54</f>
        <v>0</v>
      </c>
      <c r="N41" s="194">
        <f t="shared" si="1"/>
        <v>0</v>
      </c>
      <c r="P41" s="195">
        <v>1</v>
      </c>
      <c r="Q41" s="195">
        <v>1</v>
      </c>
      <c r="R41" s="195">
        <v>1</v>
      </c>
      <c r="S41" s="196"/>
    </row>
    <row r="42" spans="1:19" x14ac:dyDescent="0.25">
      <c r="A42" s="132">
        <v>28</v>
      </c>
      <c r="B42" s="191">
        <f>Abrechnung!B55</f>
        <v>0</v>
      </c>
      <c r="C42" s="192">
        <f>Abrechnung!C55</f>
        <v>0</v>
      </c>
      <c r="D42" s="192" t="str">
        <f>Abrechnung!D55</f>
        <v/>
      </c>
      <c r="E42" s="191">
        <f>Abrechnung!E55</f>
        <v>0</v>
      </c>
      <c r="F42" s="191">
        <f>Abrechnung!F55</f>
        <v>0</v>
      </c>
      <c r="G42" s="192" t="e">
        <f>VLOOKUP(P42,Daten!$B$4:$C$17,2,TRUE)</f>
        <v>#N/A</v>
      </c>
      <c r="H42" s="192" t="str">
        <f>Abrechnung!I55</f>
        <v/>
      </c>
      <c r="I42" s="193">
        <f>Abrechnung!J55</f>
        <v>0</v>
      </c>
      <c r="J42" s="193">
        <f>Abrechnung!K55</f>
        <v>0</v>
      </c>
      <c r="K42" s="193">
        <f>Abrechnung!L55</f>
        <v>0</v>
      </c>
      <c r="L42" s="193">
        <f>Abrechnung!M55</f>
        <v>0</v>
      </c>
      <c r="M42" s="193">
        <f>Abrechnung!N55</f>
        <v>0</v>
      </c>
      <c r="N42" s="194">
        <f t="shared" si="1"/>
        <v>0</v>
      </c>
      <c r="P42" s="195">
        <v>1</v>
      </c>
      <c r="Q42" s="195">
        <v>1</v>
      </c>
      <c r="R42" s="195">
        <v>1</v>
      </c>
      <c r="S42" s="196"/>
    </row>
    <row r="43" spans="1:19" x14ac:dyDescent="0.25">
      <c r="A43" s="132">
        <v>29</v>
      </c>
      <c r="B43" s="191">
        <f>Abrechnung!B56</f>
        <v>0</v>
      </c>
      <c r="C43" s="192">
        <f>Abrechnung!C56</f>
        <v>0</v>
      </c>
      <c r="D43" s="192" t="str">
        <f>Abrechnung!D56</f>
        <v/>
      </c>
      <c r="E43" s="191">
        <f>Abrechnung!E56</f>
        <v>0</v>
      </c>
      <c r="F43" s="191">
        <f>Abrechnung!F56</f>
        <v>0</v>
      </c>
      <c r="G43" s="192" t="e">
        <f>VLOOKUP(P43,Daten!$B$4:$C$17,2,TRUE)</f>
        <v>#N/A</v>
      </c>
      <c r="H43" s="192" t="str">
        <f>Abrechnung!I56</f>
        <v/>
      </c>
      <c r="I43" s="193">
        <f>Abrechnung!J56</f>
        <v>0</v>
      </c>
      <c r="J43" s="193">
        <f>Abrechnung!K56</f>
        <v>0</v>
      </c>
      <c r="K43" s="193">
        <f>Abrechnung!L56</f>
        <v>0</v>
      </c>
      <c r="L43" s="193">
        <f>Abrechnung!M56</f>
        <v>0</v>
      </c>
      <c r="M43" s="193">
        <f>Abrechnung!N56</f>
        <v>0</v>
      </c>
      <c r="N43" s="194">
        <f t="shared" si="1"/>
        <v>0</v>
      </c>
      <c r="P43" s="195">
        <v>1</v>
      </c>
      <c r="Q43" s="195">
        <v>1</v>
      </c>
      <c r="R43" s="195">
        <v>1</v>
      </c>
      <c r="S43" s="196"/>
    </row>
    <row r="44" spans="1:19" x14ac:dyDescent="0.25">
      <c r="A44" s="132">
        <v>30</v>
      </c>
      <c r="B44" s="191">
        <f>Abrechnung!B57</f>
        <v>0</v>
      </c>
      <c r="C44" s="192">
        <f>Abrechnung!C57</f>
        <v>0</v>
      </c>
      <c r="D44" s="192" t="str">
        <f>Abrechnung!D57</f>
        <v/>
      </c>
      <c r="E44" s="191">
        <f>Abrechnung!E57</f>
        <v>0</v>
      </c>
      <c r="F44" s="191">
        <f>Abrechnung!F57</f>
        <v>0</v>
      </c>
      <c r="G44" s="192" t="e">
        <f>VLOOKUP(P44,Daten!$B$4:$C$17,2,TRUE)</f>
        <v>#N/A</v>
      </c>
      <c r="H44" s="192" t="str">
        <f>Abrechnung!I57</f>
        <v/>
      </c>
      <c r="I44" s="193">
        <f>Abrechnung!J57</f>
        <v>0</v>
      </c>
      <c r="J44" s="193">
        <f>Abrechnung!K57</f>
        <v>0</v>
      </c>
      <c r="K44" s="193">
        <f>Abrechnung!L57</f>
        <v>0</v>
      </c>
      <c r="L44" s="193">
        <f>Abrechnung!M57</f>
        <v>0</v>
      </c>
      <c r="M44" s="193">
        <f>Abrechnung!N57</f>
        <v>0</v>
      </c>
      <c r="N44" s="194">
        <f t="shared" si="1"/>
        <v>0</v>
      </c>
      <c r="P44" s="195">
        <v>1</v>
      </c>
      <c r="Q44" s="195">
        <v>1</v>
      </c>
      <c r="R44" s="195">
        <v>1</v>
      </c>
      <c r="S44" s="196"/>
    </row>
    <row r="45" spans="1:19" x14ac:dyDescent="0.25">
      <c r="A45" s="132">
        <v>31</v>
      </c>
      <c r="B45" s="191">
        <f>Abrechnung!B58</f>
        <v>0</v>
      </c>
      <c r="C45" s="192">
        <f>Abrechnung!C58</f>
        <v>0</v>
      </c>
      <c r="D45" s="192" t="str">
        <f>Abrechnung!D58</f>
        <v/>
      </c>
      <c r="E45" s="191">
        <f>Abrechnung!E58</f>
        <v>0</v>
      </c>
      <c r="F45" s="191">
        <f>Abrechnung!F58</f>
        <v>0</v>
      </c>
      <c r="G45" s="192" t="e">
        <f>VLOOKUP(P45,Daten!$B$4:$C$17,2,TRUE)</f>
        <v>#N/A</v>
      </c>
      <c r="H45" s="192" t="str">
        <f>Abrechnung!I58</f>
        <v/>
      </c>
      <c r="I45" s="193">
        <f>Abrechnung!J58</f>
        <v>0</v>
      </c>
      <c r="J45" s="193">
        <f>Abrechnung!K58</f>
        <v>0</v>
      </c>
      <c r="K45" s="193">
        <f>Abrechnung!L58</f>
        <v>0</v>
      </c>
      <c r="L45" s="193">
        <f>Abrechnung!M58</f>
        <v>0</v>
      </c>
      <c r="M45" s="193">
        <f>Abrechnung!N58</f>
        <v>0</v>
      </c>
      <c r="N45" s="194">
        <f t="shared" si="1"/>
        <v>0</v>
      </c>
      <c r="P45" s="195">
        <v>1</v>
      </c>
      <c r="Q45" s="195">
        <v>1</v>
      </c>
      <c r="R45" s="195">
        <v>1</v>
      </c>
      <c r="S45" s="196"/>
    </row>
    <row r="46" spans="1:19" x14ac:dyDescent="0.25">
      <c r="A46" s="132">
        <v>32</v>
      </c>
      <c r="B46" s="191">
        <f>Abrechnung!B59</f>
        <v>0</v>
      </c>
      <c r="C46" s="192">
        <f>Abrechnung!C59</f>
        <v>0</v>
      </c>
      <c r="D46" s="192" t="str">
        <f>Abrechnung!D59</f>
        <v/>
      </c>
      <c r="E46" s="191">
        <f>Abrechnung!E59</f>
        <v>0</v>
      </c>
      <c r="F46" s="191">
        <f>Abrechnung!F59</f>
        <v>0</v>
      </c>
      <c r="G46" s="192" t="e">
        <f>VLOOKUP(P46,Daten!$B$4:$C$17,2,TRUE)</f>
        <v>#N/A</v>
      </c>
      <c r="H46" s="192" t="str">
        <f>Abrechnung!I59</f>
        <v/>
      </c>
      <c r="I46" s="193">
        <f>Abrechnung!J59</f>
        <v>0</v>
      </c>
      <c r="J46" s="193">
        <f>Abrechnung!K59</f>
        <v>0</v>
      </c>
      <c r="K46" s="193">
        <f>Abrechnung!L59</f>
        <v>0</v>
      </c>
      <c r="L46" s="193">
        <f>Abrechnung!M59</f>
        <v>0</v>
      </c>
      <c r="M46" s="193">
        <f>Abrechnung!N59</f>
        <v>0</v>
      </c>
      <c r="N46" s="194">
        <f t="shared" si="1"/>
        <v>0</v>
      </c>
      <c r="P46" s="195">
        <v>1</v>
      </c>
      <c r="Q46" s="195">
        <v>1</v>
      </c>
      <c r="R46" s="195">
        <v>1</v>
      </c>
      <c r="S46" s="196"/>
    </row>
    <row r="47" spans="1:19" x14ac:dyDescent="0.25">
      <c r="A47" s="132">
        <v>33</v>
      </c>
      <c r="B47" s="191">
        <f>Abrechnung!B60</f>
        <v>0</v>
      </c>
      <c r="C47" s="192">
        <f>Abrechnung!C60</f>
        <v>0</v>
      </c>
      <c r="D47" s="192" t="str">
        <f>Abrechnung!D60</f>
        <v/>
      </c>
      <c r="E47" s="191">
        <f>Abrechnung!E60</f>
        <v>0</v>
      </c>
      <c r="F47" s="191">
        <f>Abrechnung!F60</f>
        <v>0</v>
      </c>
      <c r="G47" s="192" t="e">
        <f>VLOOKUP(P47,Daten!$B$4:$C$17,2,TRUE)</f>
        <v>#N/A</v>
      </c>
      <c r="H47" s="192" t="str">
        <f>Abrechnung!I60</f>
        <v/>
      </c>
      <c r="I47" s="193">
        <f>Abrechnung!J60</f>
        <v>0</v>
      </c>
      <c r="J47" s="193">
        <f>Abrechnung!K60</f>
        <v>0</v>
      </c>
      <c r="K47" s="193">
        <f>Abrechnung!L60</f>
        <v>0</v>
      </c>
      <c r="L47" s="193">
        <f>Abrechnung!M60</f>
        <v>0</v>
      </c>
      <c r="M47" s="193">
        <f>Abrechnung!N60</f>
        <v>0</v>
      </c>
      <c r="N47" s="194">
        <f t="shared" si="1"/>
        <v>0</v>
      </c>
      <c r="P47" s="195">
        <v>1</v>
      </c>
      <c r="Q47" s="195">
        <v>1</v>
      </c>
      <c r="R47" s="195">
        <v>1</v>
      </c>
      <c r="S47" s="196"/>
    </row>
    <row r="48" spans="1:19" x14ac:dyDescent="0.25">
      <c r="A48" s="132">
        <v>34</v>
      </c>
      <c r="B48" s="191">
        <f>Abrechnung!B61</f>
        <v>0</v>
      </c>
      <c r="C48" s="192">
        <f>Abrechnung!C61</f>
        <v>0</v>
      </c>
      <c r="D48" s="192" t="str">
        <f>Abrechnung!D61</f>
        <v/>
      </c>
      <c r="E48" s="191">
        <f>Abrechnung!E61</f>
        <v>0</v>
      </c>
      <c r="F48" s="191">
        <f>Abrechnung!F61</f>
        <v>0</v>
      </c>
      <c r="G48" s="192" t="e">
        <f>VLOOKUP(P48,Daten!$B$4:$C$17,2,TRUE)</f>
        <v>#N/A</v>
      </c>
      <c r="H48" s="192" t="str">
        <f>Abrechnung!I61</f>
        <v/>
      </c>
      <c r="I48" s="193">
        <f>Abrechnung!J61</f>
        <v>0</v>
      </c>
      <c r="J48" s="193">
        <f>Abrechnung!K61</f>
        <v>0</v>
      </c>
      <c r="K48" s="193">
        <f>Abrechnung!L61</f>
        <v>0</v>
      </c>
      <c r="L48" s="193">
        <f>Abrechnung!M61</f>
        <v>0</v>
      </c>
      <c r="M48" s="193">
        <f>Abrechnung!N61</f>
        <v>0</v>
      </c>
      <c r="N48" s="194">
        <f t="shared" si="1"/>
        <v>0</v>
      </c>
      <c r="P48" s="195">
        <v>1</v>
      </c>
      <c r="Q48" s="195">
        <v>1</v>
      </c>
      <c r="R48" s="195">
        <v>1</v>
      </c>
      <c r="S48" s="196"/>
    </row>
    <row r="49" spans="1:19" x14ac:dyDescent="0.25">
      <c r="A49" s="132">
        <v>35</v>
      </c>
      <c r="B49" s="191">
        <f>Abrechnung!B62</f>
        <v>0</v>
      </c>
      <c r="C49" s="192">
        <f>Abrechnung!C62</f>
        <v>0</v>
      </c>
      <c r="D49" s="192" t="str">
        <f>Abrechnung!D62</f>
        <v/>
      </c>
      <c r="E49" s="191">
        <f>Abrechnung!E62</f>
        <v>0</v>
      </c>
      <c r="F49" s="191">
        <f>Abrechnung!F62</f>
        <v>0</v>
      </c>
      <c r="G49" s="192" t="e">
        <f>VLOOKUP(P49,Daten!$B$4:$C$17,2,TRUE)</f>
        <v>#N/A</v>
      </c>
      <c r="H49" s="192" t="str">
        <f>Abrechnung!I62</f>
        <v/>
      </c>
      <c r="I49" s="193">
        <f>Abrechnung!J62</f>
        <v>0</v>
      </c>
      <c r="J49" s="193">
        <f>Abrechnung!K62</f>
        <v>0</v>
      </c>
      <c r="K49" s="193">
        <f>Abrechnung!L62</f>
        <v>0</v>
      </c>
      <c r="L49" s="193">
        <f>Abrechnung!M62</f>
        <v>0</v>
      </c>
      <c r="M49" s="193">
        <f>Abrechnung!N62</f>
        <v>0</v>
      </c>
      <c r="N49" s="194">
        <f t="shared" si="1"/>
        <v>0</v>
      </c>
      <c r="P49" s="195">
        <v>1</v>
      </c>
      <c r="Q49" s="195">
        <v>1</v>
      </c>
      <c r="R49" s="195">
        <v>1</v>
      </c>
      <c r="S49" s="196"/>
    </row>
    <row r="50" spans="1:19" x14ac:dyDescent="0.25">
      <c r="A50" s="132">
        <v>36</v>
      </c>
      <c r="B50" s="191">
        <f>Abrechnung!B63</f>
        <v>0</v>
      </c>
      <c r="C50" s="192">
        <f>Abrechnung!C63</f>
        <v>0</v>
      </c>
      <c r="D50" s="192" t="str">
        <f>Abrechnung!D63</f>
        <v/>
      </c>
      <c r="E50" s="191">
        <f>Abrechnung!E63</f>
        <v>0</v>
      </c>
      <c r="F50" s="191">
        <f>Abrechnung!F63</f>
        <v>0</v>
      </c>
      <c r="G50" s="192" t="e">
        <f>VLOOKUP(P50,Daten!$B$4:$C$17,2,TRUE)</f>
        <v>#N/A</v>
      </c>
      <c r="H50" s="192" t="str">
        <f>Abrechnung!I63</f>
        <v/>
      </c>
      <c r="I50" s="193">
        <f>Abrechnung!J63</f>
        <v>0</v>
      </c>
      <c r="J50" s="193">
        <f>Abrechnung!K63</f>
        <v>0</v>
      </c>
      <c r="K50" s="193">
        <f>Abrechnung!L63</f>
        <v>0</v>
      </c>
      <c r="L50" s="193">
        <f>Abrechnung!M63</f>
        <v>0</v>
      </c>
      <c r="M50" s="193">
        <f>Abrechnung!N63</f>
        <v>0</v>
      </c>
      <c r="N50" s="194">
        <f t="shared" si="1"/>
        <v>0</v>
      </c>
      <c r="P50" s="195">
        <v>1</v>
      </c>
      <c r="Q50" s="195">
        <v>1</v>
      </c>
      <c r="R50" s="195">
        <v>1</v>
      </c>
      <c r="S50" s="196"/>
    </row>
    <row r="51" spans="1:19" x14ac:dyDescent="0.25">
      <c r="A51" s="132">
        <v>37</v>
      </c>
      <c r="B51" s="191">
        <f>Abrechnung!B64</f>
        <v>0</v>
      </c>
      <c r="C51" s="192">
        <f>Abrechnung!C64</f>
        <v>0</v>
      </c>
      <c r="D51" s="192" t="str">
        <f>Abrechnung!D64</f>
        <v/>
      </c>
      <c r="E51" s="191">
        <f>Abrechnung!E64</f>
        <v>0</v>
      </c>
      <c r="F51" s="191">
        <f>Abrechnung!F64</f>
        <v>0</v>
      </c>
      <c r="G51" s="192" t="e">
        <f>VLOOKUP(P51,Daten!$B$4:$C$17,2,TRUE)</f>
        <v>#N/A</v>
      </c>
      <c r="H51" s="192" t="str">
        <f>Abrechnung!I64</f>
        <v/>
      </c>
      <c r="I51" s="193">
        <f>Abrechnung!J64</f>
        <v>0</v>
      </c>
      <c r="J51" s="193">
        <f>Abrechnung!K64</f>
        <v>0</v>
      </c>
      <c r="K51" s="193">
        <f>Abrechnung!L64</f>
        <v>0</v>
      </c>
      <c r="L51" s="193">
        <f>Abrechnung!M64</f>
        <v>0</v>
      </c>
      <c r="M51" s="193">
        <f>Abrechnung!N64</f>
        <v>0</v>
      </c>
      <c r="N51" s="194">
        <f t="shared" si="1"/>
        <v>0</v>
      </c>
      <c r="P51" s="195">
        <v>1</v>
      </c>
      <c r="Q51" s="195">
        <v>1</v>
      </c>
      <c r="R51" s="195">
        <v>1</v>
      </c>
      <c r="S51" s="196"/>
    </row>
    <row r="52" spans="1:19" x14ac:dyDescent="0.25">
      <c r="A52" s="132">
        <v>38</v>
      </c>
      <c r="B52" s="191">
        <f>Abrechnung!B65</f>
        <v>0</v>
      </c>
      <c r="C52" s="192">
        <f>Abrechnung!C65</f>
        <v>0</v>
      </c>
      <c r="D52" s="192" t="str">
        <f>Abrechnung!D65</f>
        <v/>
      </c>
      <c r="E52" s="191">
        <f>Abrechnung!E65</f>
        <v>0</v>
      </c>
      <c r="F52" s="191">
        <f>Abrechnung!F65</f>
        <v>0</v>
      </c>
      <c r="G52" s="192" t="e">
        <f>VLOOKUP(P52,Daten!$B$4:$C$17,2,TRUE)</f>
        <v>#N/A</v>
      </c>
      <c r="H52" s="192" t="str">
        <f>Abrechnung!I65</f>
        <v/>
      </c>
      <c r="I52" s="193">
        <f>Abrechnung!J65</f>
        <v>0</v>
      </c>
      <c r="J52" s="193">
        <f>Abrechnung!K65</f>
        <v>0</v>
      </c>
      <c r="K52" s="193">
        <f>Abrechnung!L65</f>
        <v>0</v>
      </c>
      <c r="L52" s="193">
        <f>Abrechnung!M65</f>
        <v>0</v>
      </c>
      <c r="M52" s="193">
        <f>Abrechnung!N65</f>
        <v>0</v>
      </c>
      <c r="N52" s="194">
        <f t="shared" si="1"/>
        <v>0</v>
      </c>
      <c r="P52" s="195">
        <v>1</v>
      </c>
      <c r="Q52" s="195">
        <v>1</v>
      </c>
      <c r="R52" s="195">
        <v>1</v>
      </c>
      <c r="S52" s="196"/>
    </row>
    <row r="53" spans="1:19" x14ac:dyDescent="0.25">
      <c r="A53" s="132">
        <v>39</v>
      </c>
      <c r="B53" s="191">
        <f>Abrechnung!B66</f>
        <v>0</v>
      </c>
      <c r="C53" s="192">
        <f>Abrechnung!C66</f>
        <v>0</v>
      </c>
      <c r="D53" s="192" t="str">
        <f>Abrechnung!D66</f>
        <v/>
      </c>
      <c r="E53" s="191">
        <f>Abrechnung!E66</f>
        <v>0</v>
      </c>
      <c r="F53" s="191">
        <f>Abrechnung!F66</f>
        <v>0</v>
      </c>
      <c r="G53" s="192" t="e">
        <f>VLOOKUP(P53,Daten!$B$4:$C$17,2,TRUE)</f>
        <v>#N/A</v>
      </c>
      <c r="H53" s="192" t="str">
        <f>Abrechnung!I66</f>
        <v/>
      </c>
      <c r="I53" s="193">
        <f>Abrechnung!J66</f>
        <v>0</v>
      </c>
      <c r="J53" s="193">
        <f>Abrechnung!K66</f>
        <v>0</v>
      </c>
      <c r="K53" s="193">
        <f>Abrechnung!L66</f>
        <v>0</v>
      </c>
      <c r="L53" s="193">
        <f>Abrechnung!M66</f>
        <v>0</v>
      </c>
      <c r="M53" s="193">
        <f>Abrechnung!N66</f>
        <v>0</v>
      </c>
      <c r="N53" s="194">
        <f t="shared" si="1"/>
        <v>0</v>
      </c>
      <c r="P53" s="195">
        <v>1</v>
      </c>
      <c r="Q53" s="195">
        <v>1</v>
      </c>
      <c r="R53" s="195">
        <v>1</v>
      </c>
      <c r="S53" s="196"/>
    </row>
    <row r="54" spans="1:19" ht="13.8" thickBot="1" x14ac:dyDescent="0.3">
      <c r="A54" s="144">
        <v>40</v>
      </c>
      <c r="B54" s="197">
        <f>Abrechnung!B67</f>
        <v>0</v>
      </c>
      <c r="C54" s="198">
        <f>Abrechnung!C67</f>
        <v>0</v>
      </c>
      <c r="D54" s="198" t="str">
        <f>Abrechnung!D67</f>
        <v/>
      </c>
      <c r="E54" s="197">
        <f>Abrechnung!E67</f>
        <v>0</v>
      </c>
      <c r="F54" s="197">
        <f>Abrechnung!F67</f>
        <v>0</v>
      </c>
      <c r="G54" s="198" t="e">
        <f>VLOOKUP(P54,Daten!$B$4:$C$17,2,TRUE)</f>
        <v>#N/A</v>
      </c>
      <c r="H54" s="198" t="str">
        <f>Abrechnung!I67</f>
        <v/>
      </c>
      <c r="I54" s="199">
        <f>Abrechnung!J67</f>
        <v>0</v>
      </c>
      <c r="J54" s="199">
        <f>Abrechnung!K67</f>
        <v>0</v>
      </c>
      <c r="K54" s="199">
        <f>Abrechnung!L67</f>
        <v>0</v>
      </c>
      <c r="L54" s="199">
        <f>Abrechnung!M67</f>
        <v>0</v>
      </c>
      <c r="M54" s="223">
        <f>Abrechnung!N67</f>
        <v>0</v>
      </c>
      <c r="N54" s="200">
        <f t="shared" si="1"/>
        <v>0</v>
      </c>
      <c r="P54" s="195">
        <v>1</v>
      </c>
      <c r="Q54" s="195">
        <v>1</v>
      </c>
      <c r="R54" s="195">
        <v>1</v>
      </c>
      <c r="S54" s="196"/>
    </row>
    <row r="55" spans="1:19" x14ac:dyDescent="0.25">
      <c r="C55" s="29"/>
      <c r="D55" s="29"/>
      <c r="G55" s="29"/>
      <c r="I55" s="201"/>
      <c r="J55" s="201"/>
      <c r="K55" s="201"/>
      <c r="L55" s="201"/>
      <c r="M55" s="201"/>
      <c r="N55" s="201"/>
      <c r="P55" s="195"/>
      <c r="Q55" s="195"/>
      <c r="R55" s="195"/>
      <c r="S55" s="196"/>
    </row>
    <row r="56" spans="1:19" x14ac:dyDescent="0.25">
      <c r="C56" s="29"/>
      <c r="D56" s="29"/>
      <c r="G56" s="29"/>
      <c r="I56" s="201"/>
      <c r="J56" s="201"/>
      <c r="K56" s="201"/>
      <c r="L56" s="201"/>
      <c r="M56" s="201"/>
      <c r="N56" s="201"/>
      <c r="P56" s="173"/>
      <c r="Q56" s="173"/>
      <c r="R56" s="173"/>
      <c r="S56" s="196"/>
    </row>
    <row r="57" spans="1:19" x14ac:dyDescent="0.25">
      <c r="C57" s="29"/>
      <c r="D57" s="29"/>
      <c r="G57" s="29"/>
      <c r="I57" s="201"/>
      <c r="J57" s="201"/>
      <c r="K57" s="201"/>
      <c r="L57" s="201"/>
      <c r="M57" s="201"/>
      <c r="N57" s="201"/>
      <c r="P57" s="173"/>
      <c r="Q57" s="173"/>
      <c r="R57" s="173"/>
      <c r="S57" s="196"/>
    </row>
    <row r="58" spans="1:19" x14ac:dyDescent="0.25">
      <c r="C58" s="29"/>
      <c r="D58" s="29"/>
      <c r="G58" s="29"/>
      <c r="I58" s="201"/>
      <c r="J58" s="201"/>
      <c r="K58" s="201"/>
      <c r="L58" s="201"/>
      <c r="M58" s="201"/>
      <c r="N58" s="201"/>
      <c r="P58" s="173"/>
      <c r="Q58" s="173"/>
      <c r="R58" s="173"/>
      <c r="S58" s="196"/>
    </row>
    <row r="59" spans="1:19" x14ac:dyDescent="0.25">
      <c r="C59" s="29"/>
      <c r="D59" s="29"/>
      <c r="G59" s="29"/>
      <c r="I59" s="201"/>
      <c r="J59" s="201"/>
      <c r="K59" s="201"/>
      <c r="L59" s="201"/>
      <c r="M59" s="201"/>
      <c r="N59" s="201"/>
      <c r="P59" s="173"/>
      <c r="Q59" s="173"/>
      <c r="R59" s="173"/>
      <c r="S59" s="196"/>
    </row>
    <row r="60" spans="1:19" x14ac:dyDescent="0.25">
      <c r="C60" s="29"/>
      <c r="D60" s="29"/>
      <c r="G60" s="29"/>
      <c r="I60" s="201"/>
      <c r="J60" s="201"/>
      <c r="K60" s="201"/>
      <c r="L60" s="201"/>
      <c r="M60" s="201"/>
      <c r="N60" s="201"/>
      <c r="P60" s="173"/>
      <c r="Q60" s="173"/>
      <c r="R60" s="173"/>
      <c r="S60" s="196"/>
    </row>
    <row r="61" spans="1:19" x14ac:dyDescent="0.25">
      <c r="C61" s="29"/>
      <c r="D61" s="29"/>
      <c r="G61" s="29"/>
      <c r="I61" s="201"/>
      <c r="J61" s="201"/>
      <c r="K61" s="201"/>
      <c r="L61" s="201"/>
      <c r="M61" s="201"/>
      <c r="N61" s="201"/>
      <c r="P61" s="173"/>
      <c r="Q61" s="173"/>
      <c r="R61" s="173"/>
      <c r="S61" s="196"/>
    </row>
    <row r="62" spans="1:19" x14ac:dyDescent="0.25">
      <c r="C62" s="29"/>
      <c r="D62" s="29"/>
      <c r="G62" s="29"/>
      <c r="I62" s="201"/>
      <c r="J62" s="201"/>
      <c r="K62" s="201"/>
      <c r="L62" s="201"/>
      <c r="M62" s="201"/>
      <c r="N62" s="201"/>
      <c r="P62" s="173"/>
      <c r="Q62" s="173"/>
      <c r="R62" s="173"/>
      <c r="S62" s="196"/>
    </row>
    <row r="63" spans="1:19" x14ac:dyDescent="0.25">
      <c r="C63" s="29"/>
      <c r="D63" s="29"/>
      <c r="G63" s="29"/>
      <c r="I63" s="201"/>
      <c r="J63" s="201"/>
      <c r="K63" s="201"/>
      <c r="L63" s="201"/>
      <c r="M63" s="201"/>
      <c r="N63" s="201"/>
      <c r="P63" s="173"/>
      <c r="Q63" s="173"/>
      <c r="R63" s="173"/>
      <c r="S63" s="196"/>
    </row>
    <row r="64" spans="1:19" x14ac:dyDescent="0.25">
      <c r="C64" s="29"/>
      <c r="D64" s="29"/>
      <c r="G64" s="29"/>
      <c r="I64" s="201"/>
      <c r="J64" s="201"/>
      <c r="K64" s="201"/>
      <c r="L64" s="201"/>
      <c r="M64" s="201"/>
      <c r="N64" s="201"/>
      <c r="P64" s="173"/>
      <c r="Q64" s="173"/>
      <c r="R64" s="173"/>
      <c r="S64" s="196"/>
    </row>
    <row r="65" spans="1:19" x14ac:dyDescent="0.25">
      <c r="C65" s="29"/>
      <c r="D65" s="29"/>
      <c r="G65" s="29"/>
      <c r="I65" s="201"/>
      <c r="J65" s="201"/>
      <c r="K65" s="201"/>
      <c r="L65" s="201"/>
      <c r="M65" s="201"/>
      <c r="N65" s="201"/>
      <c r="P65" s="173"/>
      <c r="Q65" s="173"/>
      <c r="R65" s="173"/>
      <c r="S65" s="196"/>
    </row>
    <row r="66" spans="1:19" x14ac:dyDescent="0.25">
      <c r="C66" s="29"/>
      <c r="D66" s="29"/>
      <c r="G66" s="29"/>
      <c r="I66" s="201"/>
      <c r="J66" s="201"/>
      <c r="K66" s="201"/>
      <c r="L66" s="201"/>
      <c r="M66" s="201"/>
      <c r="N66" s="201"/>
      <c r="P66" s="173"/>
      <c r="Q66" s="173"/>
      <c r="R66" s="173"/>
      <c r="S66" s="196"/>
    </row>
    <row r="67" spans="1:19" x14ac:dyDescent="0.25">
      <c r="C67" s="29"/>
      <c r="D67" s="29"/>
      <c r="G67" s="29"/>
      <c r="I67" s="201"/>
      <c r="J67" s="201"/>
      <c r="K67" s="201"/>
      <c r="L67" s="201"/>
      <c r="M67" s="201"/>
      <c r="N67" s="201"/>
      <c r="P67" s="173"/>
      <c r="Q67" s="173"/>
      <c r="R67" s="173"/>
      <c r="S67" s="196"/>
    </row>
    <row r="68" spans="1:19" x14ac:dyDescent="0.25">
      <c r="C68" s="29"/>
      <c r="D68" s="29"/>
      <c r="G68" s="29"/>
      <c r="I68" s="201"/>
      <c r="J68" s="201"/>
      <c r="K68" s="201"/>
      <c r="L68" s="201"/>
      <c r="M68" s="201"/>
      <c r="N68" s="201"/>
      <c r="P68" s="173"/>
      <c r="Q68" s="173"/>
      <c r="R68" s="173"/>
      <c r="S68" s="196"/>
    </row>
    <row r="69" spans="1:19" x14ac:dyDescent="0.25">
      <c r="C69" s="29"/>
      <c r="D69" s="29"/>
      <c r="G69" s="29"/>
      <c r="I69" s="201"/>
      <c r="J69" s="201"/>
      <c r="K69" s="201"/>
      <c r="L69" s="201"/>
      <c r="M69" s="201"/>
      <c r="N69" s="201"/>
      <c r="P69" s="173"/>
      <c r="Q69" s="173"/>
      <c r="R69" s="173"/>
      <c r="S69" s="196"/>
    </row>
    <row r="70" spans="1:19" x14ac:dyDescent="0.25">
      <c r="C70" s="29"/>
      <c r="D70" s="29"/>
      <c r="G70" s="29"/>
      <c r="I70" s="201"/>
      <c r="J70" s="201"/>
      <c r="K70" s="201"/>
      <c r="L70" s="201"/>
      <c r="M70" s="201"/>
      <c r="N70" s="201"/>
      <c r="P70" s="173"/>
      <c r="Q70" s="173"/>
      <c r="R70" s="173"/>
      <c r="S70" s="196"/>
    </row>
    <row r="71" spans="1:19" x14ac:dyDescent="0.25">
      <c r="C71" s="29"/>
      <c r="D71" s="29"/>
      <c r="G71" s="29"/>
      <c r="I71" s="201"/>
      <c r="J71" s="201"/>
      <c r="K71" s="201"/>
      <c r="L71" s="201"/>
      <c r="M71" s="201"/>
      <c r="N71" s="201"/>
      <c r="P71" s="173"/>
      <c r="Q71" s="173"/>
      <c r="R71" s="173"/>
      <c r="S71" s="196"/>
    </row>
    <row r="72" spans="1:19" x14ac:dyDescent="0.25">
      <c r="C72" s="29"/>
      <c r="D72" s="29"/>
      <c r="G72" s="29"/>
      <c r="I72" s="201"/>
      <c r="J72" s="201"/>
      <c r="K72" s="201"/>
      <c r="L72" s="201"/>
      <c r="M72" s="201"/>
      <c r="N72" s="201"/>
      <c r="P72" s="173"/>
      <c r="Q72" s="173"/>
      <c r="R72" s="173"/>
      <c r="S72" s="196"/>
    </row>
    <row r="74" spans="1:19" x14ac:dyDescent="0.25">
      <c r="A74" s="26" t="s">
        <v>10</v>
      </c>
      <c r="C74" s="26" t="str">
        <f>Abrechnung!C70</f>
        <v>Bemerkung bei U10/U13/U15 Stellung in der Spalte hinterstehen Spalte angeben (siehe Kommentar)</v>
      </c>
    </row>
    <row r="75" spans="1:19" x14ac:dyDescent="0.25">
      <c r="C75" s="26">
        <f>Abrechnung!C71</f>
        <v>0</v>
      </c>
    </row>
  </sheetData>
  <sheetProtection algorithmName="SHA-512" hashValue="JNI9BAuyqlFifZqCZ3Qh2BFYyLH+h6VLVZL9nKr4itj5XIZNXM2K+uO7NfMA5usPOm8HnNuL+TrDUtIjqV+gkg==" saltValue="IpejH4Bfgtu1mhbGvcg35w==" spinCount="100000" sheet="1" objects="1" scenarios="1"/>
  <mergeCells count="1">
    <mergeCell ref="D9:E9"/>
  </mergeCells>
  <phoneticPr fontId="3" type="noConversion"/>
  <conditionalFormatting sqref="A11">
    <cfRule type="cellIs" dxfId="15" priority="1" stopIfTrue="1" operator="equal">
      <formula>0</formula>
    </cfRule>
  </conditionalFormatting>
  <conditionalFormatting sqref="A10:N10 G11:N13 A12:F72 G14 O15:O72 A73:N76">
    <cfRule type="cellIs" dxfId="14" priority="3" stopIfTrue="1" operator="equal">
      <formula>0</formula>
    </cfRule>
  </conditionalFormatting>
  <conditionalFormatting sqref="G15:N72">
    <cfRule type="expression" dxfId="13" priority="2" stopIfTrue="1">
      <formula>$B15=0</formula>
    </cfRule>
  </conditionalFormatting>
  <pageMargins left="0.59055118110236227" right="0.59055118110236227" top="0.31496062992125984" bottom="0.47244094488188981" header="0.51181102362204722" footer="0.31496062992125984"/>
  <pageSetup paperSize="9" scale="87" fitToHeight="2" orientation="landscape" r:id="rId1"/>
  <headerFooter alignWithMargins="0">
    <oddFooter>&amp;L&amp;8&amp;F&amp;CSeite &amp;P&amp;R&amp;8© 2010 by LKSV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>
    <tabColor rgb="FFFFFF00"/>
  </sheetPr>
  <dimension ref="A1:P55"/>
  <sheetViews>
    <sheetView zoomScale="85" zoomScaleNormal="85" workbookViewId="0">
      <selection activeCell="G18" sqref="G18"/>
    </sheetView>
  </sheetViews>
  <sheetFormatPr baseColWidth="10" defaultColWidth="11.44140625" defaultRowHeight="13.2" x14ac:dyDescent="0.25"/>
  <cols>
    <col min="1" max="1" width="3.88671875" style="26" customWidth="1"/>
    <col min="2" max="2" width="23.88671875" style="26" customWidth="1"/>
    <col min="3" max="3" width="6.6640625" style="26" customWidth="1"/>
    <col min="4" max="4" width="9.109375" style="26" customWidth="1"/>
    <col min="5" max="5" width="10.5546875" style="26" customWidth="1"/>
    <col min="6" max="10" width="6.88671875" style="26" customWidth="1"/>
    <col min="11" max="11" width="16.6640625" style="26" customWidth="1"/>
    <col min="12" max="13" width="16.6640625" style="159" customWidth="1"/>
    <col min="14" max="15" width="16.6640625" style="26" customWidth="1"/>
    <col min="16" max="16" width="14.109375" style="26" bestFit="1" customWidth="1"/>
    <col min="17" max="16384" width="11.44140625" style="26"/>
  </cols>
  <sheetData>
    <row r="1" spans="1:16" ht="19.8" x14ac:dyDescent="0.3">
      <c r="D1" s="27" t="s">
        <v>0</v>
      </c>
    </row>
    <row r="2" spans="1:16" ht="19.8" x14ac:dyDescent="0.3">
      <c r="C2" s="29"/>
      <c r="D2" s="27" t="s">
        <v>94</v>
      </c>
    </row>
    <row r="3" spans="1:16" s="32" customFormat="1" ht="6.6" x14ac:dyDescent="0.15">
      <c r="C3" s="33"/>
      <c r="D3" s="34"/>
      <c r="L3" s="160"/>
      <c r="M3" s="160"/>
    </row>
    <row r="4" spans="1:16" s="37" customFormat="1" ht="10.199999999999999" x14ac:dyDescent="0.2">
      <c r="C4" s="38"/>
      <c r="D4" s="39" t="s">
        <v>87</v>
      </c>
      <c r="G4" s="39" t="s">
        <v>89</v>
      </c>
      <c r="K4" s="39"/>
      <c r="L4" s="161"/>
      <c r="M4" s="161"/>
    </row>
    <row r="5" spans="1:16" s="37" customFormat="1" ht="10.199999999999999" x14ac:dyDescent="0.2">
      <c r="C5" s="38"/>
      <c r="D5" s="39" t="s">
        <v>88</v>
      </c>
      <c r="G5" s="39" t="s">
        <v>90</v>
      </c>
      <c r="K5" s="39"/>
      <c r="L5" s="161"/>
      <c r="M5" s="161"/>
    </row>
    <row r="6" spans="1:16" s="37" customFormat="1" ht="10.199999999999999" x14ac:dyDescent="0.2">
      <c r="D6" s="39" t="s">
        <v>91</v>
      </c>
      <c r="G6" s="39"/>
      <c r="K6" s="39"/>
      <c r="L6" s="161"/>
      <c r="M6" s="161"/>
    </row>
    <row r="7" spans="1:16" s="37" customFormat="1" ht="10.199999999999999" x14ac:dyDescent="0.2">
      <c r="D7" s="39" t="s">
        <v>92</v>
      </c>
      <c r="G7" s="39" t="s">
        <v>1</v>
      </c>
      <c r="K7" s="39"/>
      <c r="L7" s="161"/>
      <c r="M7" s="161"/>
    </row>
    <row r="8" spans="1:16" s="41" customFormat="1" x14ac:dyDescent="0.25">
      <c r="D8" s="42"/>
      <c r="E8" s="42"/>
      <c r="L8" s="159"/>
      <c r="M8" s="159"/>
    </row>
    <row r="9" spans="1:16" s="163" customFormat="1" ht="17.399999999999999" x14ac:dyDescent="0.3">
      <c r="D9" s="182">
        <f>Abrechnung!C9</f>
        <v>2024</v>
      </c>
      <c r="E9" s="167"/>
      <c r="F9" s="165" t="s">
        <v>48</v>
      </c>
      <c r="G9" s="162" t="s">
        <v>158</v>
      </c>
      <c r="H9" s="184"/>
      <c r="I9" s="184"/>
      <c r="J9" s="184"/>
      <c r="L9" s="168">
        <v>1</v>
      </c>
      <c r="M9" s="168"/>
    </row>
    <row r="10" spans="1:16" s="41" customFormat="1" x14ac:dyDescent="0.25">
      <c r="D10" s="42"/>
      <c r="E10" s="42"/>
      <c r="L10" s="159"/>
      <c r="M10" s="159"/>
    </row>
    <row r="11" spans="1:16" s="51" customFormat="1" ht="15.6" x14ac:dyDescent="0.3">
      <c r="A11" s="50" t="s">
        <v>116</v>
      </c>
      <c r="B11" s="50"/>
      <c r="D11" s="185">
        <f>Abrechnung!F13</f>
        <v>0</v>
      </c>
      <c r="F11" s="202">
        <v>100</v>
      </c>
      <c r="G11" s="203">
        <v>99</v>
      </c>
      <c r="H11" s="204">
        <v>98</v>
      </c>
      <c r="I11" s="205">
        <v>97</v>
      </c>
      <c r="J11" s="206">
        <v>96</v>
      </c>
      <c r="K11" s="57"/>
      <c r="L11" s="159"/>
      <c r="M11" s="159"/>
    </row>
    <row r="12" spans="1:16" s="41" customFormat="1" x14ac:dyDescent="0.25">
      <c r="L12" s="187"/>
      <c r="M12" s="187"/>
      <c r="N12" s="187"/>
    </row>
    <row r="13" spans="1:16" s="51" customFormat="1" ht="13.8" thickBot="1" x14ac:dyDescent="0.3">
      <c r="A13" s="119"/>
      <c r="L13" s="187"/>
      <c r="M13" s="187"/>
      <c r="N13" s="187"/>
    </row>
    <row r="14" spans="1:16" x14ac:dyDescent="0.25">
      <c r="A14" s="207"/>
      <c r="B14" s="208" t="s">
        <v>5</v>
      </c>
      <c r="C14" s="128" t="s">
        <v>6</v>
      </c>
      <c r="D14" s="128" t="s">
        <v>7</v>
      </c>
      <c r="E14" s="128" t="s">
        <v>8</v>
      </c>
      <c r="F14" s="129" t="s">
        <v>74</v>
      </c>
      <c r="G14" s="129" t="s">
        <v>75</v>
      </c>
      <c r="H14" s="129" t="s">
        <v>76</v>
      </c>
      <c r="I14" s="129" t="s">
        <v>77</v>
      </c>
      <c r="J14" s="130" t="s">
        <v>78</v>
      </c>
      <c r="K14" s="189"/>
      <c r="L14" s="190"/>
      <c r="M14" s="190"/>
      <c r="N14" s="190"/>
      <c r="O14" s="189"/>
      <c r="P14" s="189"/>
    </row>
    <row r="15" spans="1:16" x14ac:dyDescent="0.25">
      <c r="A15" s="209">
        <v>1</v>
      </c>
      <c r="B15" s="132">
        <f>Abrechnung!B28</f>
        <v>0</v>
      </c>
      <c r="C15" s="192">
        <f>Abrechnung!C28</f>
        <v>0</v>
      </c>
      <c r="D15" s="192" t="str">
        <f>Abrechnung!D28</f>
        <v/>
      </c>
      <c r="E15" s="192" t="e">
        <f>Resultate!G15</f>
        <v>#N/A</v>
      </c>
      <c r="F15" s="193">
        <f>Abrechnung!J28</f>
        <v>0</v>
      </c>
      <c r="G15" s="193">
        <f>Abrechnung!K28</f>
        <v>0</v>
      </c>
      <c r="H15" s="193">
        <f>Abrechnung!L28</f>
        <v>0</v>
      </c>
      <c r="I15" s="193">
        <f>Abrechnung!M28</f>
        <v>0</v>
      </c>
      <c r="J15" s="194">
        <f>Abrechnung!N28</f>
        <v>0</v>
      </c>
      <c r="L15" s="195">
        <v>6</v>
      </c>
      <c r="M15" s="195">
        <v>4</v>
      </c>
      <c r="N15" s="195">
        <v>1</v>
      </c>
      <c r="O15" s="196"/>
    </row>
    <row r="16" spans="1:16" x14ac:dyDescent="0.25">
      <c r="A16" s="209">
        <v>2</v>
      </c>
      <c r="B16" s="132">
        <f>Abrechnung!B29</f>
        <v>0</v>
      </c>
      <c r="C16" s="192">
        <f>Abrechnung!C29</f>
        <v>0</v>
      </c>
      <c r="D16" s="192" t="str">
        <f>Abrechnung!D29</f>
        <v/>
      </c>
      <c r="E16" s="192" t="e">
        <f>Resultate!G16</f>
        <v>#N/A</v>
      </c>
      <c r="F16" s="193">
        <f>Abrechnung!J29</f>
        <v>0</v>
      </c>
      <c r="G16" s="193">
        <f>Abrechnung!K29</f>
        <v>0</v>
      </c>
      <c r="H16" s="193">
        <f>Abrechnung!L29</f>
        <v>0</v>
      </c>
      <c r="I16" s="193">
        <f>Abrechnung!M29</f>
        <v>0</v>
      </c>
      <c r="J16" s="194">
        <f>Abrechnung!N29</f>
        <v>0</v>
      </c>
      <c r="L16" s="195">
        <v>5</v>
      </c>
      <c r="M16" s="195">
        <v>4</v>
      </c>
      <c r="N16" s="195">
        <v>1</v>
      </c>
      <c r="O16" s="196"/>
    </row>
    <row r="17" spans="1:15" x14ac:dyDescent="0.25">
      <c r="A17" s="209">
        <v>3</v>
      </c>
      <c r="B17" s="132">
        <f>Abrechnung!B30</f>
        <v>0</v>
      </c>
      <c r="C17" s="192">
        <f>Abrechnung!C30</f>
        <v>0</v>
      </c>
      <c r="D17" s="192" t="str">
        <f>Abrechnung!D30</f>
        <v/>
      </c>
      <c r="E17" s="192" t="e">
        <f>Resultate!G17</f>
        <v>#N/A</v>
      </c>
      <c r="F17" s="193">
        <f>Abrechnung!J30</f>
        <v>0</v>
      </c>
      <c r="G17" s="193">
        <f>Abrechnung!K30</f>
        <v>0</v>
      </c>
      <c r="H17" s="193">
        <f>Abrechnung!L30</f>
        <v>0</v>
      </c>
      <c r="I17" s="193">
        <f>Abrechnung!M30</f>
        <v>0</v>
      </c>
      <c r="J17" s="194">
        <f>Abrechnung!N30</f>
        <v>0</v>
      </c>
      <c r="L17" s="195">
        <v>2</v>
      </c>
      <c r="M17" s="195">
        <v>5</v>
      </c>
      <c r="N17" s="195">
        <v>1</v>
      </c>
      <c r="O17" s="196"/>
    </row>
    <row r="18" spans="1:15" x14ac:dyDescent="0.25">
      <c r="A18" s="209">
        <v>4</v>
      </c>
      <c r="B18" s="132">
        <f>Abrechnung!B31</f>
        <v>0</v>
      </c>
      <c r="C18" s="192">
        <f>Abrechnung!C31</f>
        <v>0</v>
      </c>
      <c r="D18" s="192" t="str">
        <f>Abrechnung!D31</f>
        <v/>
      </c>
      <c r="E18" s="192" t="e">
        <f>Resultate!G18</f>
        <v>#N/A</v>
      </c>
      <c r="F18" s="193">
        <f>Abrechnung!J31</f>
        <v>0</v>
      </c>
      <c r="G18" s="193">
        <f>Abrechnung!K31</f>
        <v>0</v>
      </c>
      <c r="H18" s="193">
        <f>Abrechnung!L31</f>
        <v>0</v>
      </c>
      <c r="I18" s="193">
        <f>Abrechnung!M31</f>
        <v>0</v>
      </c>
      <c r="J18" s="194">
        <f>Abrechnung!N31</f>
        <v>0</v>
      </c>
      <c r="L18" s="195">
        <v>1</v>
      </c>
      <c r="M18" s="195">
        <v>1</v>
      </c>
      <c r="N18" s="195">
        <v>1</v>
      </c>
      <c r="O18" s="196"/>
    </row>
    <row r="19" spans="1:15" x14ac:dyDescent="0.25">
      <c r="A19" s="209">
        <v>5</v>
      </c>
      <c r="B19" s="132">
        <f>Abrechnung!B32</f>
        <v>0</v>
      </c>
      <c r="C19" s="192">
        <f>Abrechnung!C32</f>
        <v>0</v>
      </c>
      <c r="D19" s="192" t="str">
        <f>Abrechnung!D32</f>
        <v/>
      </c>
      <c r="E19" s="192" t="e">
        <f>Resultate!G19</f>
        <v>#N/A</v>
      </c>
      <c r="F19" s="193">
        <f>Abrechnung!J32</f>
        <v>0</v>
      </c>
      <c r="G19" s="193">
        <f>Abrechnung!K32</f>
        <v>0</v>
      </c>
      <c r="H19" s="193">
        <f>Abrechnung!L32</f>
        <v>0</v>
      </c>
      <c r="I19" s="193">
        <f>Abrechnung!M32</f>
        <v>0</v>
      </c>
      <c r="J19" s="194">
        <f>Abrechnung!N32</f>
        <v>0</v>
      </c>
      <c r="L19" s="195">
        <v>1</v>
      </c>
      <c r="M19" s="195">
        <v>1</v>
      </c>
      <c r="N19" s="195">
        <v>1</v>
      </c>
      <c r="O19" s="196"/>
    </row>
    <row r="20" spans="1:15" x14ac:dyDescent="0.25">
      <c r="A20" s="209">
        <v>6</v>
      </c>
      <c r="B20" s="132">
        <f>Abrechnung!B33</f>
        <v>0</v>
      </c>
      <c r="C20" s="192">
        <f>Abrechnung!C33</f>
        <v>0</v>
      </c>
      <c r="D20" s="192" t="str">
        <f>Abrechnung!D33</f>
        <v/>
      </c>
      <c r="E20" s="192" t="e">
        <f>Resultate!G20</f>
        <v>#N/A</v>
      </c>
      <c r="F20" s="193">
        <f>Abrechnung!J33</f>
        <v>0</v>
      </c>
      <c r="G20" s="193">
        <f>Abrechnung!K33</f>
        <v>0</v>
      </c>
      <c r="H20" s="193">
        <f>Abrechnung!L33</f>
        <v>0</v>
      </c>
      <c r="I20" s="193">
        <f>Abrechnung!M33</f>
        <v>0</v>
      </c>
      <c r="J20" s="194">
        <f>Abrechnung!N33</f>
        <v>0</v>
      </c>
      <c r="L20" s="195">
        <v>1</v>
      </c>
      <c r="M20" s="195">
        <v>1</v>
      </c>
      <c r="N20" s="195">
        <v>1</v>
      </c>
      <c r="O20" s="196"/>
    </row>
    <row r="21" spans="1:15" x14ac:dyDescent="0.25">
      <c r="A21" s="209">
        <v>7</v>
      </c>
      <c r="B21" s="132">
        <f>Abrechnung!B34</f>
        <v>0</v>
      </c>
      <c r="C21" s="192">
        <f>Abrechnung!C34</f>
        <v>0</v>
      </c>
      <c r="D21" s="192" t="str">
        <f>Abrechnung!D34</f>
        <v/>
      </c>
      <c r="E21" s="192" t="e">
        <f>Resultate!G21</f>
        <v>#N/A</v>
      </c>
      <c r="F21" s="193">
        <f>Abrechnung!J34</f>
        <v>0</v>
      </c>
      <c r="G21" s="193">
        <f>Abrechnung!K34</f>
        <v>0</v>
      </c>
      <c r="H21" s="193">
        <f>Abrechnung!L34</f>
        <v>0</v>
      </c>
      <c r="I21" s="193">
        <f>Abrechnung!M34</f>
        <v>0</v>
      </c>
      <c r="J21" s="194">
        <f>Abrechnung!N34</f>
        <v>0</v>
      </c>
      <c r="L21" s="195">
        <v>1</v>
      </c>
      <c r="M21" s="195">
        <v>1</v>
      </c>
      <c r="N21" s="195">
        <v>1</v>
      </c>
      <c r="O21" s="196"/>
    </row>
    <row r="22" spans="1:15" x14ac:dyDescent="0.25">
      <c r="A22" s="209">
        <v>8</v>
      </c>
      <c r="B22" s="132">
        <f>Abrechnung!B35</f>
        <v>0</v>
      </c>
      <c r="C22" s="192">
        <f>Abrechnung!C35</f>
        <v>0</v>
      </c>
      <c r="D22" s="192" t="str">
        <f>Abrechnung!D35</f>
        <v/>
      </c>
      <c r="E22" s="192" t="e">
        <f>Resultate!G22</f>
        <v>#N/A</v>
      </c>
      <c r="F22" s="193">
        <f>Abrechnung!J35</f>
        <v>0</v>
      </c>
      <c r="G22" s="193">
        <f>Abrechnung!K35</f>
        <v>0</v>
      </c>
      <c r="H22" s="193">
        <f>Abrechnung!L35</f>
        <v>0</v>
      </c>
      <c r="I22" s="193">
        <f>Abrechnung!M35</f>
        <v>0</v>
      </c>
      <c r="J22" s="194">
        <f>Abrechnung!N35</f>
        <v>0</v>
      </c>
      <c r="L22" s="195">
        <v>1</v>
      </c>
      <c r="M22" s="195">
        <v>1</v>
      </c>
      <c r="N22" s="195">
        <v>1</v>
      </c>
      <c r="O22" s="196"/>
    </row>
    <row r="23" spans="1:15" x14ac:dyDescent="0.25">
      <c r="A23" s="209">
        <v>9</v>
      </c>
      <c r="B23" s="132">
        <f>Abrechnung!B36</f>
        <v>0</v>
      </c>
      <c r="C23" s="192">
        <f>Abrechnung!C36</f>
        <v>0</v>
      </c>
      <c r="D23" s="192" t="str">
        <f>Abrechnung!D36</f>
        <v/>
      </c>
      <c r="E23" s="192" t="e">
        <f>Resultate!G23</f>
        <v>#N/A</v>
      </c>
      <c r="F23" s="193">
        <f>Abrechnung!J36</f>
        <v>0</v>
      </c>
      <c r="G23" s="193">
        <f>Abrechnung!K36</f>
        <v>0</v>
      </c>
      <c r="H23" s="193">
        <f>Abrechnung!L36</f>
        <v>0</v>
      </c>
      <c r="I23" s="193">
        <f>Abrechnung!M36</f>
        <v>0</v>
      </c>
      <c r="J23" s="194">
        <f>Abrechnung!N36</f>
        <v>0</v>
      </c>
      <c r="L23" s="195">
        <v>1</v>
      </c>
      <c r="M23" s="195">
        <v>1</v>
      </c>
      <c r="N23" s="195">
        <v>1</v>
      </c>
      <c r="O23" s="196"/>
    </row>
    <row r="24" spans="1:15" x14ac:dyDescent="0.25">
      <c r="A24" s="209">
        <v>10</v>
      </c>
      <c r="B24" s="132">
        <f>Abrechnung!B37</f>
        <v>0</v>
      </c>
      <c r="C24" s="192">
        <f>Abrechnung!C37</f>
        <v>0</v>
      </c>
      <c r="D24" s="192" t="str">
        <f>Abrechnung!D37</f>
        <v/>
      </c>
      <c r="E24" s="192" t="e">
        <f>Resultate!G24</f>
        <v>#N/A</v>
      </c>
      <c r="F24" s="193">
        <f>Abrechnung!J37</f>
        <v>0</v>
      </c>
      <c r="G24" s="193">
        <f>Abrechnung!K37</f>
        <v>0</v>
      </c>
      <c r="H24" s="193">
        <f>Abrechnung!L37</f>
        <v>0</v>
      </c>
      <c r="I24" s="193">
        <f>Abrechnung!M37</f>
        <v>0</v>
      </c>
      <c r="J24" s="194">
        <f>Abrechnung!N37</f>
        <v>0</v>
      </c>
      <c r="L24" s="195">
        <v>1</v>
      </c>
      <c r="M24" s="195">
        <v>1</v>
      </c>
      <c r="N24" s="195">
        <v>1</v>
      </c>
      <c r="O24" s="196"/>
    </row>
    <row r="25" spans="1:15" x14ac:dyDescent="0.25">
      <c r="A25" s="209">
        <v>11</v>
      </c>
      <c r="B25" s="132">
        <f>Abrechnung!B38</f>
        <v>0</v>
      </c>
      <c r="C25" s="192">
        <f>Abrechnung!C38</f>
        <v>0</v>
      </c>
      <c r="D25" s="192" t="str">
        <f>Abrechnung!D38</f>
        <v/>
      </c>
      <c r="E25" s="192" t="e">
        <f>Resultate!G25</f>
        <v>#N/A</v>
      </c>
      <c r="F25" s="193">
        <f>Abrechnung!J38</f>
        <v>0</v>
      </c>
      <c r="G25" s="193">
        <f>Abrechnung!K38</f>
        <v>0</v>
      </c>
      <c r="H25" s="193">
        <f>Abrechnung!L38</f>
        <v>0</v>
      </c>
      <c r="I25" s="193">
        <f>Abrechnung!M38</f>
        <v>0</v>
      </c>
      <c r="J25" s="194">
        <f>Abrechnung!N38</f>
        <v>0</v>
      </c>
      <c r="L25" s="195">
        <v>1</v>
      </c>
      <c r="M25" s="195">
        <v>1</v>
      </c>
      <c r="N25" s="195">
        <v>1</v>
      </c>
      <c r="O25" s="196"/>
    </row>
    <row r="26" spans="1:15" x14ac:dyDescent="0.25">
      <c r="A26" s="209">
        <v>12</v>
      </c>
      <c r="B26" s="132">
        <f>Abrechnung!B39</f>
        <v>0</v>
      </c>
      <c r="C26" s="192">
        <f>Abrechnung!C39</f>
        <v>0</v>
      </c>
      <c r="D26" s="192" t="str">
        <f>Abrechnung!D39</f>
        <v/>
      </c>
      <c r="E26" s="192" t="e">
        <f>Resultate!G26</f>
        <v>#N/A</v>
      </c>
      <c r="F26" s="193">
        <f>Abrechnung!J39</f>
        <v>0</v>
      </c>
      <c r="G26" s="193">
        <f>Abrechnung!K39</f>
        <v>0</v>
      </c>
      <c r="H26" s="193">
        <f>Abrechnung!L39</f>
        <v>0</v>
      </c>
      <c r="I26" s="193">
        <f>Abrechnung!M39</f>
        <v>0</v>
      </c>
      <c r="J26" s="194">
        <f>Abrechnung!N39</f>
        <v>0</v>
      </c>
      <c r="L26" s="195">
        <v>1</v>
      </c>
      <c r="M26" s="195">
        <v>1</v>
      </c>
      <c r="N26" s="195">
        <v>1</v>
      </c>
      <c r="O26" s="196"/>
    </row>
    <row r="27" spans="1:15" x14ac:dyDescent="0.25">
      <c r="A27" s="209">
        <v>13</v>
      </c>
      <c r="B27" s="132">
        <f>Abrechnung!B40</f>
        <v>0</v>
      </c>
      <c r="C27" s="192">
        <f>Abrechnung!C40</f>
        <v>0</v>
      </c>
      <c r="D27" s="192" t="str">
        <f>Abrechnung!D40</f>
        <v/>
      </c>
      <c r="E27" s="192" t="e">
        <f>Resultate!G27</f>
        <v>#N/A</v>
      </c>
      <c r="F27" s="193">
        <f>Abrechnung!J40</f>
        <v>0</v>
      </c>
      <c r="G27" s="193">
        <f>Abrechnung!K40</f>
        <v>0</v>
      </c>
      <c r="H27" s="193">
        <f>Abrechnung!L40</f>
        <v>0</v>
      </c>
      <c r="I27" s="193">
        <f>Abrechnung!M40</f>
        <v>0</v>
      </c>
      <c r="J27" s="194">
        <f>Abrechnung!N40</f>
        <v>0</v>
      </c>
      <c r="L27" s="195">
        <v>1</v>
      </c>
      <c r="M27" s="195">
        <v>1</v>
      </c>
      <c r="N27" s="195">
        <v>1</v>
      </c>
      <c r="O27" s="196"/>
    </row>
    <row r="28" spans="1:15" x14ac:dyDescent="0.25">
      <c r="A28" s="209">
        <v>14</v>
      </c>
      <c r="B28" s="132">
        <f>Abrechnung!B41</f>
        <v>0</v>
      </c>
      <c r="C28" s="192">
        <f>Abrechnung!C41</f>
        <v>0</v>
      </c>
      <c r="D28" s="192" t="str">
        <f>Abrechnung!D41</f>
        <v/>
      </c>
      <c r="E28" s="192" t="e">
        <f>Resultate!G28</f>
        <v>#N/A</v>
      </c>
      <c r="F28" s="193">
        <f>Abrechnung!J41</f>
        <v>0</v>
      </c>
      <c r="G28" s="193">
        <f>Abrechnung!K41</f>
        <v>0</v>
      </c>
      <c r="H28" s="193">
        <f>Abrechnung!L41</f>
        <v>0</v>
      </c>
      <c r="I28" s="193">
        <f>Abrechnung!M41</f>
        <v>0</v>
      </c>
      <c r="J28" s="194">
        <f>Abrechnung!N41</f>
        <v>0</v>
      </c>
      <c r="L28" s="195">
        <v>1</v>
      </c>
      <c r="M28" s="195">
        <v>1</v>
      </c>
      <c r="N28" s="195">
        <v>1</v>
      </c>
      <c r="O28" s="196"/>
    </row>
    <row r="29" spans="1:15" x14ac:dyDescent="0.25">
      <c r="A29" s="209">
        <v>15</v>
      </c>
      <c r="B29" s="132">
        <f>Abrechnung!B42</f>
        <v>0</v>
      </c>
      <c r="C29" s="192">
        <f>Abrechnung!C42</f>
        <v>0</v>
      </c>
      <c r="D29" s="192" t="str">
        <f>Abrechnung!D42</f>
        <v/>
      </c>
      <c r="E29" s="192" t="e">
        <f>Resultate!G29</f>
        <v>#N/A</v>
      </c>
      <c r="F29" s="193">
        <f>Abrechnung!J42</f>
        <v>0</v>
      </c>
      <c r="G29" s="193">
        <f>Abrechnung!K42</f>
        <v>0</v>
      </c>
      <c r="H29" s="193">
        <f>Abrechnung!L42</f>
        <v>0</v>
      </c>
      <c r="I29" s="193">
        <f>Abrechnung!M42</f>
        <v>0</v>
      </c>
      <c r="J29" s="194">
        <f>Abrechnung!N42</f>
        <v>0</v>
      </c>
      <c r="L29" s="195">
        <v>1</v>
      </c>
      <c r="M29" s="195">
        <v>1</v>
      </c>
      <c r="N29" s="195">
        <v>1</v>
      </c>
      <c r="O29" s="196"/>
    </row>
    <row r="30" spans="1:15" x14ac:dyDescent="0.25">
      <c r="A30" s="209">
        <v>16</v>
      </c>
      <c r="B30" s="132">
        <f>Abrechnung!B43</f>
        <v>0</v>
      </c>
      <c r="C30" s="192">
        <f>Abrechnung!C43</f>
        <v>0</v>
      </c>
      <c r="D30" s="192" t="str">
        <f>Abrechnung!D43</f>
        <v/>
      </c>
      <c r="E30" s="192" t="e">
        <f>Resultate!G30</f>
        <v>#N/A</v>
      </c>
      <c r="F30" s="193">
        <f>Abrechnung!J43</f>
        <v>0</v>
      </c>
      <c r="G30" s="193">
        <f>Abrechnung!K43</f>
        <v>0</v>
      </c>
      <c r="H30" s="193">
        <f>Abrechnung!L43</f>
        <v>0</v>
      </c>
      <c r="I30" s="193">
        <f>Abrechnung!M43</f>
        <v>0</v>
      </c>
      <c r="J30" s="194">
        <f>Abrechnung!N43</f>
        <v>0</v>
      </c>
      <c r="L30" s="195">
        <v>1</v>
      </c>
      <c r="M30" s="195">
        <v>1</v>
      </c>
      <c r="N30" s="195">
        <v>1</v>
      </c>
      <c r="O30" s="196"/>
    </row>
    <row r="31" spans="1:15" x14ac:dyDescent="0.25">
      <c r="A31" s="209">
        <v>17</v>
      </c>
      <c r="B31" s="132">
        <f>Abrechnung!B44</f>
        <v>0</v>
      </c>
      <c r="C31" s="192">
        <f>Abrechnung!C44</f>
        <v>0</v>
      </c>
      <c r="D31" s="192" t="str">
        <f>Abrechnung!D44</f>
        <v/>
      </c>
      <c r="E31" s="192" t="e">
        <f>Resultate!G31</f>
        <v>#N/A</v>
      </c>
      <c r="F31" s="193">
        <f>Abrechnung!J44</f>
        <v>0</v>
      </c>
      <c r="G31" s="193">
        <f>Abrechnung!K44</f>
        <v>0</v>
      </c>
      <c r="H31" s="193">
        <f>Abrechnung!L44</f>
        <v>0</v>
      </c>
      <c r="I31" s="193">
        <f>Abrechnung!M44</f>
        <v>0</v>
      </c>
      <c r="J31" s="194">
        <f>Abrechnung!N44</f>
        <v>0</v>
      </c>
      <c r="L31" s="195">
        <v>1</v>
      </c>
      <c r="M31" s="195">
        <v>1</v>
      </c>
      <c r="N31" s="195">
        <v>1</v>
      </c>
      <c r="O31" s="196"/>
    </row>
    <row r="32" spans="1:15" x14ac:dyDescent="0.25">
      <c r="A32" s="209">
        <v>18</v>
      </c>
      <c r="B32" s="132">
        <f>Abrechnung!B45</f>
        <v>0</v>
      </c>
      <c r="C32" s="192">
        <f>Abrechnung!C45</f>
        <v>0</v>
      </c>
      <c r="D32" s="192" t="str">
        <f>Abrechnung!D45</f>
        <v/>
      </c>
      <c r="E32" s="192" t="e">
        <f>Resultate!G32</f>
        <v>#N/A</v>
      </c>
      <c r="F32" s="193">
        <f>Abrechnung!J45</f>
        <v>0</v>
      </c>
      <c r="G32" s="193">
        <f>Abrechnung!K45</f>
        <v>0</v>
      </c>
      <c r="H32" s="193">
        <f>Abrechnung!L45</f>
        <v>0</v>
      </c>
      <c r="I32" s="193">
        <f>Abrechnung!M45</f>
        <v>0</v>
      </c>
      <c r="J32" s="194">
        <f>Abrechnung!N45</f>
        <v>0</v>
      </c>
      <c r="L32" s="195">
        <v>1</v>
      </c>
      <c r="M32" s="195">
        <v>1</v>
      </c>
      <c r="N32" s="195">
        <v>1</v>
      </c>
      <c r="O32" s="196"/>
    </row>
    <row r="33" spans="1:15" x14ac:dyDescent="0.25">
      <c r="A33" s="209">
        <v>19</v>
      </c>
      <c r="B33" s="132">
        <f>Abrechnung!B46</f>
        <v>0</v>
      </c>
      <c r="C33" s="192">
        <f>Abrechnung!C46</f>
        <v>0</v>
      </c>
      <c r="D33" s="192" t="str">
        <f>Abrechnung!D46</f>
        <v/>
      </c>
      <c r="E33" s="192" t="e">
        <f>Resultate!G33</f>
        <v>#N/A</v>
      </c>
      <c r="F33" s="193">
        <f>Abrechnung!J46</f>
        <v>0</v>
      </c>
      <c r="G33" s="193">
        <f>Abrechnung!K46</f>
        <v>0</v>
      </c>
      <c r="H33" s="193">
        <f>Abrechnung!L46</f>
        <v>0</v>
      </c>
      <c r="I33" s="193">
        <f>Abrechnung!M46</f>
        <v>0</v>
      </c>
      <c r="J33" s="194">
        <f>Abrechnung!N46</f>
        <v>0</v>
      </c>
      <c r="L33" s="195">
        <v>1</v>
      </c>
      <c r="M33" s="195">
        <v>1</v>
      </c>
      <c r="N33" s="195">
        <v>1</v>
      </c>
      <c r="O33" s="196"/>
    </row>
    <row r="34" spans="1:15" x14ac:dyDescent="0.25">
      <c r="A34" s="209">
        <v>20</v>
      </c>
      <c r="B34" s="132">
        <f>Abrechnung!B47</f>
        <v>0</v>
      </c>
      <c r="C34" s="192">
        <f>Abrechnung!C47</f>
        <v>0</v>
      </c>
      <c r="D34" s="192" t="str">
        <f>Abrechnung!D47</f>
        <v/>
      </c>
      <c r="E34" s="192" t="e">
        <f>Resultate!G34</f>
        <v>#N/A</v>
      </c>
      <c r="F34" s="193">
        <f>Abrechnung!J47</f>
        <v>0</v>
      </c>
      <c r="G34" s="193">
        <f>Abrechnung!K47</f>
        <v>0</v>
      </c>
      <c r="H34" s="193">
        <f>Abrechnung!L47</f>
        <v>0</v>
      </c>
      <c r="I34" s="193">
        <f>Abrechnung!M47</f>
        <v>0</v>
      </c>
      <c r="J34" s="194">
        <f>Abrechnung!N47</f>
        <v>0</v>
      </c>
      <c r="L34" s="195">
        <v>1</v>
      </c>
      <c r="M34" s="195">
        <v>1</v>
      </c>
      <c r="N34" s="195">
        <v>1</v>
      </c>
      <c r="O34" s="196"/>
    </row>
    <row r="35" spans="1:15" x14ac:dyDescent="0.25">
      <c r="A35" s="209">
        <v>21</v>
      </c>
      <c r="B35" s="132">
        <f>Abrechnung!B48</f>
        <v>0</v>
      </c>
      <c r="C35" s="192">
        <f>Abrechnung!C48</f>
        <v>0</v>
      </c>
      <c r="D35" s="192" t="str">
        <f>Abrechnung!D48</f>
        <v/>
      </c>
      <c r="E35" s="192" t="e">
        <f>Resultate!G35</f>
        <v>#N/A</v>
      </c>
      <c r="F35" s="193">
        <f>Abrechnung!J48</f>
        <v>0</v>
      </c>
      <c r="G35" s="193">
        <f>Abrechnung!K48</f>
        <v>0</v>
      </c>
      <c r="H35" s="193">
        <f>Abrechnung!L48</f>
        <v>0</v>
      </c>
      <c r="I35" s="193">
        <f>Abrechnung!M48</f>
        <v>0</v>
      </c>
      <c r="J35" s="194">
        <f>Abrechnung!N48</f>
        <v>0</v>
      </c>
      <c r="L35" s="195">
        <v>1</v>
      </c>
      <c r="M35" s="195">
        <v>1</v>
      </c>
      <c r="N35" s="195">
        <v>1</v>
      </c>
      <c r="O35" s="196"/>
    </row>
    <row r="36" spans="1:15" x14ac:dyDescent="0.25">
      <c r="A36" s="209">
        <v>22</v>
      </c>
      <c r="B36" s="132">
        <f>Abrechnung!B49</f>
        <v>0</v>
      </c>
      <c r="C36" s="192">
        <f>Abrechnung!C49</f>
        <v>0</v>
      </c>
      <c r="D36" s="192" t="str">
        <f>Abrechnung!D49</f>
        <v/>
      </c>
      <c r="E36" s="192" t="e">
        <f>Resultate!G36</f>
        <v>#N/A</v>
      </c>
      <c r="F36" s="193">
        <f>Abrechnung!J49</f>
        <v>0</v>
      </c>
      <c r="G36" s="193">
        <f>Abrechnung!K49</f>
        <v>0</v>
      </c>
      <c r="H36" s="193">
        <f>Abrechnung!L49</f>
        <v>0</v>
      </c>
      <c r="I36" s="193">
        <f>Abrechnung!M49</f>
        <v>0</v>
      </c>
      <c r="J36" s="194">
        <f>Abrechnung!N49</f>
        <v>0</v>
      </c>
      <c r="L36" s="195">
        <v>1</v>
      </c>
      <c r="M36" s="195">
        <v>1</v>
      </c>
      <c r="N36" s="195">
        <v>1</v>
      </c>
      <c r="O36" s="196"/>
    </row>
    <row r="37" spans="1:15" x14ac:dyDescent="0.25">
      <c r="A37" s="209">
        <v>23</v>
      </c>
      <c r="B37" s="132">
        <f>Abrechnung!B50</f>
        <v>0</v>
      </c>
      <c r="C37" s="192">
        <f>Abrechnung!C50</f>
        <v>0</v>
      </c>
      <c r="D37" s="192" t="str">
        <f>Abrechnung!D50</f>
        <v/>
      </c>
      <c r="E37" s="192" t="e">
        <f>Resultate!G37</f>
        <v>#N/A</v>
      </c>
      <c r="F37" s="193">
        <f>Abrechnung!J50</f>
        <v>0</v>
      </c>
      <c r="G37" s="193">
        <f>Abrechnung!K50</f>
        <v>0</v>
      </c>
      <c r="H37" s="193">
        <f>Abrechnung!L50</f>
        <v>0</v>
      </c>
      <c r="I37" s="193">
        <f>Abrechnung!M50</f>
        <v>0</v>
      </c>
      <c r="J37" s="194">
        <f>Abrechnung!N50</f>
        <v>0</v>
      </c>
      <c r="L37" s="195">
        <v>1</v>
      </c>
      <c r="M37" s="195">
        <v>1</v>
      </c>
      <c r="N37" s="195">
        <v>1</v>
      </c>
      <c r="O37" s="196"/>
    </row>
    <row r="38" spans="1:15" x14ac:dyDescent="0.25">
      <c r="A38" s="209">
        <v>24</v>
      </c>
      <c r="B38" s="132">
        <f>Abrechnung!B51</f>
        <v>0</v>
      </c>
      <c r="C38" s="192">
        <f>Abrechnung!C51</f>
        <v>0</v>
      </c>
      <c r="D38" s="192" t="str">
        <f>Abrechnung!D51</f>
        <v/>
      </c>
      <c r="E38" s="192" t="e">
        <f>Resultate!G38</f>
        <v>#N/A</v>
      </c>
      <c r="F38" s="193">
        <f>Abrechnung!J51</f>
        <v>0</v>
      </c>
      <c r="G38" s="193">
        <f>Abrechnung!K51</f>
        <v>0</v>
      </c>
      <c r="H38" s="193">
        <f>Abrechnung!L51</f>
        <v>0</v>
      </c>
      <c r="I38" s="193">
        <f>Abrechnung!M51</f>
        <v>0</v>
      </c>
      <c r="J38" s="194">
        <f>Abrechnung!N51</f>
        <v>0</v>
      </c>
      <c r="L38" s="195">
        <v>1</v>
      </c>
      <c r="M38" s="195">
        <v>1</v>
      </c>
      <c r="N38" s="195">
        <v>1</v>
      </c>
      <c r="O38" s="196"/>
    </row>
    <row r="39" spans="1:15" x14ac:dyDescent="0.25">
      <c r="A39" s="209">
        <v>25</v>
      </c>
      <c r="B39" s="132">
        <f>Abrechnung!B52</f>
        <v>0</v>
      </c>
      <c r="C39" s="192">
        <f>Abrechnung!C52</f>
        <v>0</v>
      </c>
      <c r="D39" s="192" t="str">
        <f>Abrechnung!D52</f>
        <v/>
      </c>
      <c r="E39" s="192" t="e">
        <f>Resultate!G39</f>
        <v>#N/A</v>
      </c>
      <c r="F39" s="193">
        <f>Abrechnung!J52</f>
        <v>0</v>
      </c>
      <c r="G39" s="193">
        <f>Abrechnung!K52</f>
        <v>0</v>
      </c>
      <c r="H39" s="193">
        <f>Abrechnung!L52</f>
        <v>0</v>
      </c>
      <c r="I39" s="193">
        <f>Abrechnung!M52</f>
        <v>0</v>
      </c>
      <c r="J39" s="194">
        <f>Abrechnung!N52</f>
        <v>0</v>
      </c>
      <c r="L39" s="195">
        <v>1</v>
      </c>
      <c r="M39" s="195">
        <v>1</v>
      </c>
      <c r="N39" s="195">
        <v>1</v>
      </c>
      <c r="O39" s="196"/>
    </row>
    <row r="40" spans="1:15" x14ac:dyDescent="0.25">
      <c r="A40" s="209">
        <v>26</v>
      </c>
      <c r="B40" s="132">
        <f>Abrechnung!B53</f>
        <v>0</v>
      </c>
      <c r="C40" s="192">
        <f>Abrechnung!C53</f>
        <v>0</v>
      </c>
      <c r="D40" s="192" t="str">
        <f>Abrechnung!D53</f>
        <v/>
      </c>
      <c r="E40" s="192" t="e">
        <f>Resultate!G40</f>
        <v>#N/A</v>
      </c>
      <c r="F40" s="193">
        <f>Abrechnung!J53</f>
        <v>0</v>
      </c>
      <c r="G40" s="193">
        <f>Abrechnung!K53</f>
        <v>0</v>
      </c>
      <c r="H40" s="193">
        <f>Abrechnung!L53</f>
        <v>0</v>
      </c>
      <c r="I40" s="193">
        <f>Abrechnung!M53</f>
        <v>0</v>
      </c>
      <c r="J40" s="194">
        <f>Abrechnung!N53</f>
        <v>0</v>
      </c>
      <c r="L40" s="195">
        <v>1</v>
      </c>
      <c r="M40" s="195">
        <v>1</v>
      </c>
      <c r="N40" s="195">
        <v>1</v>
      </c>
      <c r="O40" s="196"/>
    </row>
    <row r="41" spans="1:15" x14ac:dyDescent="0.25">
      <c r="A41" s="209">
        <v>27</v>
      </c>
      <c r="B41" s="132">
        <f>Abrechnung!B54</f>
        <v>0</v>
      </c>
      <c r="C41" s="192">
        <f>Abrechnung!C54</f>
        <v>0</v>
      </c>
      <c r="D41" s="192" t="str">
        <f>Abrechnung!D54</f>
        <v/>
      </c>
      <c r="E41" s="192" t="e">
        <f>Resultate!G41</f>
        <v>#N/A</v>
      </c>
      <c r="F41" s="193">
        <f>Abrechnung!J54</f>
        <v>0</v>
      </c>
      <c r="G41" s="193">
        <f>Abrechnung!K54</f>
        <v>0</v>
      </c>
      <c r="H41" s="193">
        <f>Abrechnung!L54</f>
        <v>0</v>
      </c>
      <c r="I41" s="193">
        <f>Abrechnung!M54</f>
        <v>0</v>
      </c>
      <c r="J41" s="194">
        <f>Abrechnung!N54</f>
        <v>0</v>
      </c>
      <c r="L41" s="195">
        <v>1</v>
      </c>
      <c r="M41" s="195">
        <v>1</v>
      </c>
      <c r="N41" s="195">
        <v>1</v>
      </c>
      <c r="O41" s="196"/>
    </row>
    <row r="42" spans="1:15" x14ac:dyDescent="0.25">
      <c r="A42" s="209">
        <v>28</v>
      </c>
      <c r="B42" s="132">
        <f>Abrechnung!B55</f>
        <v>0</v>
      </c>
      <c r="C42" s="192">
        <f>Abrechnung!C55</f>
        <v>0</v>
      </c>
      <c r="D42" s="192" t="str">
        <f>Abrechnung!D55</f>
        <v/>
      </c>
      <c r="E42" s="192" t="e">
        <f>Resultate!G42</f>
        <v>#N/A</v>
      </c>
      <c r="F42" s="193">
        <f>Abrechnung!J55</f>
        <v>0</v>
      </c>
      <c r="G42" s="193">
        <f>Abrechnung!K55</f>
        <v>0</v>
      </c>
      <c r="H42" s="193">
        <f>Abrechnung!L55</f>
        <v>0</v>
      </c>
      <c r="I42" s="193">
        <f>Abrechnung!M55</f>
        <v>0</v>
      </c>
      <c r="J42" s="194">
        <f>Abrechnung!N55</f>
        <v>0</v>
      </c>
      <c r="L42" s="195">
        <v>1</v>
      </c>
      <c r="M42" s="195">
        <v>1</v>
      </c>
      <c r="N42" s="195">
        <v>1</v>
      </c>
      <c r="O42" s="196"/>
    </row>
    <row r="43" spans="1:15" x14ac:dyDescent="0.25">
      <c r="A43" s="209">
        <v>29</v>
      </c>
      <c r="B43" s="132">
        <f>Abrechnung!B56</f>
        <v>0</v>
      </c>
      <c r="C43" s="192">
        <f>Abrechnung!C56</f>
        <v>0</v>
      </c>
      <c r="D43" s="192" t="str">
        <f>Abrechnung!D56</f>
        <v/>
      </c>
      <c r="E43" s="192" t="e">
        <f>Resultate!G43</f>
        <v>#N/A</v>
      </c>
      <c r="F43" s="193">
        <f>Abrechnung!J56</f>
        <v>0</v>
      </c>
      <c r="G43" s="193">
        <f>Abrechnung!K56</f>
        <v>0</v>
      </c>
      <c r="H43" s="193">
        <f>Abrechnung!L56</f>
        <v>0</v>
      </c>
      <c r="I43" s="193">
        <f>Abrechnung!M56</f>
        <v>0</v>
      </c>
      <c r="J43" s="194">
        <f>Abrechnung!N56</f>
        <v>0</v>
      </c>
      <c r="L43" s="195">
        <v>1</v>
      </c>
      <c r="M43" s="195">
        <v>1</v>
      </c>
      <c r="N43" s="195">
        <v>1</v>
      </c>
      <c r="O43" s="196"/>
    </row>
    <row r="44" spans="1:15" x14ac:dyDescent="0.25">
      <c r="A44" s="209">
        <v>30</v>
      </c>
      <c r="B44" s="132">
        <f>Abrechnung!B57</f>
        <v>0</v>
      </c>
      <c r="C44" s="192">
        <f>Abrechnung!C57</f>
        <v>0</v>
      </c>
      <c r="D44" s="192" t="str">
        <f>Abrechnung!D57</f>
        <v/>
      </c>
      <c r="E44" s="192" t="e">
        <f>Resultate!G44</f>
        <v>#N/A</v>
      </c>
      <c r="F44" s="193">
        <f>Abrechnung!J57</f>
        <v>0</v>
      </c>
      <c r="G44" s="193">
        <f>Abrechnung!K57</f>
        <v>0</v>
      </c>
      <c r="H44" s="193">
        <f>Abrechnung!L57</f>
        <v>0</v>
      </c>
      <c r="I44" s="193">
        <f>Abrechnung!M57</f>
        <v>0</v>
      </c>
      <c r="J44" s="194">
        <f>Abrechnung!N57</f>
        <v>0</v>
      </c>
      <c r="L44" s="195">
        <v>1</v>
      </c>
      <c r="M44" s="195">
        <v>1</v>
      </c>
      <c r="N44" s="195">
        <v>1</v>
      </c>
      <c r="O44" s="196"/>
    </row>
    <row r="45" spans="1:15" x14ac:dyDescent="0.25">
      <c r="A45" s="209">
        <v>31</v>
      </c>
      <c r="B45" s="132">
        <f>Abrechnung!B58</f>
        <v>0</v>
      </c>
      <c r="C45" s="192">
        <f>Abrechnung!C58</f>
        <v>0</v>
      </c>
      <c r="D45" s="192" t="str">
        <f>Abrechnung!D58</f>
        <v/>
      </c>
      <c r="E45" s="192" t="e">
        <f>Resultate!G45</f>
        <v>#N/A</v>
      </c>
      <c r="F45" s="193">
        <f>Abrechnung!J58</f>
        <v>0</v>
      </c>
      <c r="G45" s="193">
        <f>Abrechnung!K58</f>
        <v>0</v>
      </c>
      <c r="H45" s="193">
        <f>Abrechnung!L58</f>
        <v>0</v>
      </c>
      <c r="I45" s="193">
        <f>Abrechnung!M58</f>
        <v>0</v>
      </c>
      <c r="J45" s="194">
        <f>Abrechnung!N58</f>
        <v>0</v>
      </c>
      <c r="L45" s="195">
        <v>1</v>
      </c>
      <c r="M45" s="195">
        <v>1</v>
      </c>
      <c r="N45" s="195">
        <v>1</v>
      </c>
      <c r="O45" s="196"/>
    </row>
    <row r="46" spans="1:15" x14ac:dyDescent="0.25">
      <c r="A46" s="209">
        <v>32</v>
      </c>
      <c r="B46" s="132">
        <f>Abrechnung!B59</f>
        <v>0</v>
      </c>
      <c r="C46" s="192">
        <f>Abrechnung!C59</f>
        <v>0</v>
      </c>
      <c r="D46" s="192" t="str">
        <f>Abrechnung!D59</f>
        <v/>
      </c>
      <c r="E46" s="192" t="e">
        <f>Resultate!G46</f>
        <v>#N/A</v>
      </c>
      <c r="F46" s="193">
        <f>Abrechnung!J59</f>
        <v>0</v>
      </c>
      <c r="G46" s="193">
        <f>Abrechnung!K59</f>
        <v>0</v>
      </c>
      <c r="H46" s="193">
        <f>Abrechnung!L59</f>
        <v>0</v>
      </c>
      <c r="I46" s="193">
        <f>Abrechnung!M59</f>
        <v>0</v>
      </c>
      <c r="J46" s="194">
        <f>Abrechnung!N59</f>
        <v>0</v>
      </c>
      <c r="L46" s="195">
        <v>1</v>
      </c>
      <c r="M46" s="195">
        <v>1</v>
      </c>
      <c r="N46" s="195">
        <v>1</v>
      </c>
      <c r="O46" s="196"/>
    </row>
    <row r="47" spans="1:15" x14ac:dyDescent="0.25">
      <c r="A47" s="209">
        <v>33</v>
      </c>
      <c r="B47" s="132">
        <f>Abrechnung!B60</f>
        <v>0</v>
      </c>
      <c r="C47" s="192">
        <f>Abrechnung!C60</f>
        <v>0</v>
      </c>
      <c r="D47" s="192" t="str">
        <f>Abrechnung!D60</f>
        <v/>
      </c>
      <c r="E47" s="192" t="e">
        <f>Resultate!G47</f>
        <v>#N/A</v>
      </c>
      <c r="F47" s="193">
        <f>Abrechnung!J60</f>
        <v>0</v>
      </c>
      <c r="G47" s="193">
        <f>Abrechnung!K60</f>
        <v>0</v>
      </c>
      <c r="H47" s="193">
        <f>Abrechnung!L60</f>
        <v>0</v>
      </c>
      <c r="I47" s="193">
        <f>Abrechnung!M60</f>
        <v>0</v>
      </c>
      <c r="J47" s="194">
        <f>Abrechnung!N60</f>
        <v>0</v>
      </c>
      <c r="L47" s="195">
        <v>1</v>
      </c>
      <c r="M47" s="195">
        <v>1</v>
      </c>
      <c r="N47" s="195">
        <v>1</v>
      </c>
      <c r="O47" s="196"/>
    </row>
    <row r="48" spans="1:15" x14ac:dyDescent="0.25">
      <c r="A48" s="209">
        <v>34</v>
      </c>
      <c r="B48" s="132">
        <f>Abrechnung!B61</f>
        <v>0</v>
      </c>
      <c r="C48" s="192">
        <f>Abrechnung!C61</f>
        <v>0</v>
      </c>
      <c r="D48" s="192" t="str">
        <f>Abrechnung!D61</f>
        <v/>
      </c>
      <c r="E48" s="192" t="e">
        <f>Resultate!G48</f>
        <v>#N/A</v>
      </c>
      <c r="F48" s="193">
        <f>Abrechnung!J61</f>
        <v>0</v>
      </c>
      <c r="G48" s="193">
        <f>Abrechnung!K61</f>
        <v>0</v>
      </c>
      <c r="H48" s="193">
        <f>Abrechnung!L61</f>
        <v>0</v>
      </c>
      <c r="I48" s="193">
        <f>Abrechnung!M61</f>
        <v>0</v>
      </c>
      <c r="J48" s="194">
        <f>Abrechnung!N61</f>
        <v>0</v>
      </c>
      <c r="L48" s="195">
        <v>1</v>
      </c>
      <c r="M48" s="195">
        <v>1</v>
      </c>
      <c r="N48" s="195">
        <v>1</v>
      </c>
      <c r="O48" s="196"/>
    </row>
    <row r="49" spans="1:15" x14ac:dyDescent="0.25">
      <c r="A49" s="209">
        <v>35</v>
      </c>
      <c r="B49" s="132">
        <f>Abrechnung!B62</f>
        <v>0</v>
      </c>
      <c r="C49" s="192">
        <f>Abrechnung!C62</f>
        <v>0</v>
      </c>
      <c r="D49" s="192" t="str">
        <f>Abrechnung!D62</f>
        <v/>
      </c>
      <c r="E49" s="192" t="e">
        <f>Resultate!G49</f>
        <v>#N/A</v>
      </c>
      <c r="F49" s="193">
        <f>Abrechnung!J62</f>
        <v>0</v>
      </c>
      <c r="G49" s="193">
        <f>Abrechnung!K62</f>
        <v>0</v>
      </c>
      <c r="H49" s="193">
        <f>Abrechnung!L62</f>
        <v>0</v>
      </c>
      <c r="I49" s="193">
        <f>Abrechnung!M62</f>
        <v>0</v>
      </c>
      <c r="J49" s="194">
        <f>Abrechnung!N62</f>
        <v>0</v>
      </c>
      <c r="L49" s="195">
        <v>1</v>
      </c>
      <c r="M49" s="195">
        <v>1</v>
      </c>
      <c r="N49" s="195">
        <v>1</v>
      </c>
      <c r="O49" s="196"/>
    </row>
    <row r="50" spans="1:15" x14ac:dyDescent="0.25">
      <c r="A50" s="209">
        <v>36</v>
      </c>
      <c r="B50" s="132">
        <f>Abrechnung!B63</f>
        <v>0</v>
      </c>
      <c r="C50" s="192">
        <f>Abrechnung!C63</f>
        <v>0</v>
      </c>
      <c r="D50" s="192" t="str">
        <f>Abrechnung!D63</f>
        <v/>
      </c>
      <c r="E50" s="192" t="e">
        <f>Resultate!G50</f>
        <v>#N/A</v>
      </c>
      <c r="F50" s="193">
        <f>Abrechnung!J63</f>
        <v>0</v>
      </c>
      <c r="G50" s="193">
        <f>Abrechnung!K63</f>
        <v>0</v>
      </c>
      <c r="H50" s="193">
        <f>Abrechnung!L63</f>
        <v>0</v>
      </c>
      <c r="I50" s="193">
        <f>Abrechnung!M63</f>
        <v>0</v>
      </c>
      <c r="J50" s="194">
        <f>Abrechnung!N63</f>
        <v>0</v>
      </c>
      <c r="L50" s="195">
        <v>1</v>
      </c>
      <c r="M50" s="195">
        <v>1</v>
      </c>
      <c r="N50" s="195">
        <v>1</v>
      </c>
      <c r="O50" s="196"/>
    </row>
    <row r="51" spans="1:15" x14ac:dyDescent="0.25">
      <c r="A51" s="209">
        <v>37</v>
      </c>
      <c r="B51" s="132">
        <f>Abrechnung!B64</f>
        <v>0</v>
      </c>
      <c r="C51" s="192">
        <f>Abrechnung!C64</f>
        <v>0</v>
      </c>
      <c r="D51" s="192" t="str">
        <f>Abrechnung!D64</f>
        <v/>
      </c>
      <c r="E51" s="192" t="e">
        <f>Resultate!G51</f>
        <v>#N/A</v>
      </c>
      <c r="F51" s="193">
        <f>Abrechnung!J64</f>
        <v>0</v>
      </c>
      <c r="G51" s="193">
        <f>Abrechnung!K64</f>
        <v>0</v>
      </c>
      <c r="H51" s="193">
        <f>Abrechnung!L64</f>
        <v>0</v>
      </c>
      <c r="I51" s="193">
        <f>Abrechnung!M64</f>
        <v>0</v>
      </c>
      <c r="J51" s="194">
        <f>Abrechnung!N64</f>
        <v>0</v>
      </c>
      <c r="L51" s="195">
        <v>1</v>
      </c>
      <c r="M51" s="195">
        <v>1</v>
      </c>
      <c r="N51" s="195">
        <v>1</v>
      </c>
      <c r="O51" s="196"/>
    </row>
    <row r="52" spans="1:15" x14ac:dyDescent="0.25">
      <c r="A52" s="209">
        <v>38</v>
      </c>
      <c r="B52" s="132">
        <f>Abrechnung!B65</f>
        <v>0</v>
      </c>
      <c r="C52" s="192">
        <f>Abrechnung!C65</f>
        <v>0</v>
      </c>
      <c r="D52" s="192" t="str">
        <f>Abrechnung!D65</f>
        <v/>
      </c>
      <c r="E52" s="192" t="e">
        <f>Resultate!G52</f>
        <v>#N/A</v>
      </c>
      <c r="F52" s="193">
        <f>Abrechnung!J65</f>
        <v>0</v>
      </c>
      <c r="G52" s="193">
        <f>Abrechnung!K65</f>
        <v>0</v>
      </c>
      <c r="H52" s="193">
        <f>Abrechnung!L65</f>
        <v>0</v>
      </c>
      <c r="I52" s="193">
        <f>Abrechnung!M65</f>
        <v>0</v>
      </c>
      <c r="J52" s="194">
        <f>Abrechnung!N65</f>
        <v>0</v>
      </c>
      <c r="L52" s="195">
        <v>1</v>
      </c>
      <c r="M52" s="195">
        <v>1</v>
      </c>
      <c r="N52" s="195">
        <v>1</v>
      </c>
      <c r="O52" s="196"/>
    </row>
    <row r="53" spans="1:15" x14ac:dyDescent="0.25">
      <c r="A53" s="209">
        <v>39</v>
      </c>
      <c r="B53" s="132">
        <f>Abrechnung!B66</f>
        <v>0</v>
      </c>
      <c r="C53" s="192">
        <f>Abrechnung!C66</f>
        <v>0</v>
      </c>
      <c r="D53" s="192" t="str">
        <f>Abrechnung!D66</f>
        <v/>
      </c>
      <c r="E53" s="192" t="e">
        <f>Resultate!G53</f>
        <v>#N/A</v>
      </c>
      <c r="F53" s="193">
        <f>Abrechnung!J66</f>
        <v>0</v>
      </c>
      <c r="G53" s="193">
        <f>Abrechnung!K66</f>
        <v>0</v>
      </c>
      <c r="H53" s="193">
        <f>Abrechnung!L66</f>
        <v>0</v>
      </c>
      <c r="I53" s="193">
        <f>Abrechnung!M66</f>
        <v>0</v>
      </c>
      <c r="J53" s="194">
        <f>Abrechnung!N66</f>
        <v>0</v>
      </c>
      <c r="L53" s="195">
        <v>1</v>
      </c>
      <c r="M53" s="195">
        <v>1</v>
      </c>
      <c r="N53" s="195">
        <v>1</v>
      </c>
      <c r="O53" s="196"/>
    </row>
    <row r="54" spans="1:15" ht="13.8" thickBot="1" x14ac:dyDescent="0.3">
      <c r="A54" s="210">
        <v>40</v>
      </c>
      <c r="B54" s="144">
        <f>Abrechnung!B67</f>
        <v>0</v>
      </c>
      <c r="C54" s="198">
        <f>Abrechnung!C67</f>
        <v>0</v>
      </c>
      <c r="D54" s="198" t="str">
        <f>Abrechnung!D67</f>
        <v/>
      </c>
      <c r="E54" s="198" t="e">
        <f>Resultate!G54</f>
        <v>#N/A</v>
      </c>
      <c r="F54" s="199">
        <f>Abrechnung!J67</f>
        <v>0</v>
      </c>
      <c r="G54" s="199">
        <f>Abrechnung!K67</f>
        <v>0</v>
      </c>
      <c r="H54" s="199">
        <f>Abrechnung!L67</f>
        <v>0</v>
      </c>
      <c r="I54" s="199">
        <f>Abrechnung!M67</f>
        <v>0</v>
      </c>
      <c r="J54" s="200">
        <f>Abrechnung!N67</f>
        <v>0</v>
      </c>
      <c r="L54" s="195">
        <v>1</v>
      </c>
      <c r="M54" s="195">
        <v>1</v>
      </c>
      <c r="N54" s="195">
        <v>1</v>
      </c>
      <c r="O54" s="196"/>
    </row>
    <row r="55" spans="1:15" x14ac:dyDescent="0.25">
      <c r="C55" s="29"/>
      <c r="D55" s="29"/>
      <c r="E55" s="29"/>
      <c r="F55" s="201"/>
      <c r="G55" s="201"/>
      <c r="H55" s="201"/>
      <c r="I55" s="201"/>
      <c r="J55" s="201"/>
      <c r="L55" s="195"/>
      <c r="M55" s="195"/>
      <c r="N55" s="195"/>
      <c r="O55" s="196"/>
    </row>
  </sheetData>
  <sheetProtection algorithmName="SHA-512" hashValue="wH7Gp8POM3suSN+tdyF4IRWp/sYR+FGs2AIifE0DxWpgCEl+Bf+orkWJhyHbqJQwJR1l3rdqRO6GdzEB/c3zeQ==" saltValue="8LMaKAHaCSO55Iw1PDxMSA==" spinCount="100000" sheet="1"/>
  <conditionalFormatting sqref="A11">
    <cfRule type="cellIs" dxfId="12" priority="6" stopIfTrue="1" operator="equal">
      <formula>0</formula>
    </cfRule>
  </conditionalFormatting>
  <conditionalFormatting sqref="A10:J10 F11:J11 E12:J13 A12:D55 E14 K15:K55 A56:J56">
    <cfRule type="cellIs" dxfId="11" priority="8" stopIfTrue="1" operator="equal">
      <formula>0</formula>
    </cfRule>
  </conditionalFormatting>
  <conditionalFormatting sqref="E15:J55">
    <cfRule type="expression" dxfId="10" priority="7" stopIfTrue="1">
      <formula>$B15=0</formula>
    </cfRule>
  </conditionalFormatting>
  <conditionalFormatting sqref="F15:J54">
    <cfRule type="cellIs" dxfId="9" priority="1" stopIfTrue="1" operator="equal">
      <formula>96</formula>
    </cfRule>
    <cfRule type="cellIs" dxfId="8" priority="2" stopIfTrue="1" operator="equal">
      <formula>97</formula>
    </cfRule>
    <cfRule type="cellIs" dxfId="7" priority="3" stopIfTrue="1" operator="equal">
      <formula>98</formula>
    </cfRule>
    <cfRule type="cellIs" dxfId="6" priority="4" stopIfTrue="1" operator="equal">
      <formula>99</formula>
    </cfRule>
    <cfRule type="cellIs" dxfId="5" priority="5" stopIfTrue="1" operator="equal">
      <formula>100</formula>
    </cfRule>
  </conditionalFormatting>
  <pageMargins left="0.59055118110236227" right="0.59055118110236227" top="0.31496062992125984" bottom="0.47244094488188981" header="0.51181102362204722" footer="0.31496062992125984"/>
  <pageSetup paperSize="9" fitToHeight="2" orientation="portrait" r:id="rId1"/>
  <headerFooter alignWithMargins="0">
    <oddFooter>&amp;L&amp;8&amp;F&amp;CSeite &amp;P&amp;R&amp;8© 2010 by LKSV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>
    <tabColor rgb="FFFF0000"/>
    <pageSetUpPr fitToPage="1"/>
  </sheetPr>
  <dimension ref="A1:AB4"/>
  <sheetViews>
    <sheetView zoomScale="85" zoomScaleNormal="85" workbookViewId="0">
      <selection activeCell="D30" sqref="D30"/>
    </sheetView>
  </sheetViews>
  <sheetFormatPr baseColWidth="10" defaultColWidth="11.44140625" defaultRowHeight="13.2" x14ac:dyDescent="0.25"/>
  <cols>
    <col min="1" max="1" width="30" style="26" customWidth="1"/>
    <col min="2" max="2" width="18.88671875" style="26" customWidth="1"/>
    <col min="3" max="8" width="8.44140625" style="26" customWidth="1"/>
    <col min="9" max="9" width="8.44140625" style="29" customWidth="1"/>
    <col min="10" max="10" width="8.44140625" style="26" customWidth="1"/>
    <col min="11" max="13" width="12.5546875" style="26" customWidth="1"/>
    <col min="14" max="14" width="21.6640625" style="26" customWidth="1"/>
    <col min="15" max="16" width="11.5546875" style="26" customWidth="1"/>
    <col min="17" max="18" width="11.5546875" style="159" customWidth="1"/>
    <col min="19" max="21" width="11.5546875" style="26" customWidth="1"/>
    <col min="22" max="16384" width="11.44140625" style="26"/>
  </cols>
  <sheetData>
    <row r="1" spans="1:28" s="51" customFormat="1" ht="17.399999999999999" x14ac:dyDescent="0.3">
      <c r="A1" s="50" t="s">
        <v>117</v>
      </c>
      <c r="B1" s="50"/>
      <c r="C1" s="50"/>
      <c r="D1" s="235">
        <f>Abrechnung!C9</f>
        <v>2024</v>
      </c>
      <c r="E1" s="235"/>
      <c r="F1" s="178">
        <f>Abrechnung!F13</f>
        <v>0</v>
      </c>
      <c r="G1" s="50"/>
      <c r="I1" s="186"/>
      <c r="J1" s="211" t="s">
        <v>48</v>
      </c>
      <c r="K1" s="119" t="str">
        <f>IF(Q1=Daten!B54,Daten!A54,IF(Q1=Daten!B55,Daten!A55,IF(Q1=Daten!B56,Daten!A56,IF(Q1=Daten!B57,Daten!A57,IF(Q1=Daten!B58,Daten!A58,"bitte Distanz wählen")))))</f>
        <v>Distanz auswählen</v>
      </c>
      <c r="L1" s="212"/>
      <c r="M1" s="120"/>
      <c r="N1" s="120"/>
      <c r="O1" s="120"/>
      <c r="P1" s="57"/>
      <c r="Q1" s="159">
        <f>Resultate!P9</f>
        <v>1</v>
      </c>
      <c r="R1" s="159"/>
    </row>
    <row r="2" spans="1:28" s="41" customFormat="1" x14ac:dyDescent="0.25">
      <c r="I2" s="181"/>
      <c r="O2" s="236" t="s">
        <v>155</v>
      </c>
      <c r="P2" s="236"/>
      <c r="Q2" s="236"/>
      <c r="R2" s="236"/>
      <c r="S2" s="236"/>
      <c r="T2" s="236"/>
      <c r="U2" s="237" t="s">
        <v>156</v>
      </c>
      <c r="V2" s="237"/>
      <c r="W2" s="237"/>
      <c r="X2" s="237" t="s">
        <v>157</v>
      </c>
      <c r="Y2" s="238"/>
      <c r="Z2" s="70" t="s">
        <v>156</v>
      </c>
      <c r="AA2" s="70" t="s">
        <v>158</v>
      </c>
      <c r="AB2" s="70" t="s">
        <v>158</v>
      </c>
    </row>
    <row r="3" spans="1:28" s="119" customFormat="1" x14ac:dyDescent="0.25">
      <c r="A3" s="213" t="s">
        <v>125</v>
      </c>
      <c r="B3" s="213" t="s">
        <v>136</v>
      </c>
      <c r="C3" s="213" t="s">
        <v>118</v>
      </c>
      <c r="D3" s="213" t="s">
        <v>119</v>
      </c>
      <c r="E3" s="213" t="s">
        <v>120</v>
      </c>
      <c r="F3" s="213" t="s">
        <v>121</v>
      </c>
      <c r="G3" s="213" t="s">
        <v>122</v>
      </c>
      <c r="H3" s="213" t="s">
        <v>123</v>
      </c>
      <c r="I3" s="213" t="s">
        <v>124</v>
      </c>
      <c r="J3" s="213" t="s">
        <v>32</v>
      </c>
      <c r="K3" s="213" t="s">
        <v>132</v>
      </c>
      <c r="L3" s="119" t="s">
        <v>133</v>
      </c>
      <c r="M3" s="119" t="s">
        <v>134</v>
      </c>
      <c r="N3" s="119" t="s">
        <v>135</v>
      </c>
      <c r="O3" s="119" t="s">
        <v>12</v>
      </c>
      <c r="P3" s="119" t="s">
        <v>23</v>
      </c>
      <c r="Q3" s="119" t="s">
        <v>65</v>
      </c>
      <c r="R3" s="119" t="s">
        <v>66</v>
      </c>
      <c r="S3" s="119" t="s">
        <v>13</v>
      </c>
      <c r="T3" s="119" t="s">
        <v>14</v>
      </c>
      <c r="U3" s="119" t="s">
        <v>141</v>
      </c>
      <c r="V3" s="119" t="s">
        <v>147</v>
      </c>
      <c r="W3" s="119" t="s">
        <v>142</v>
      </c>
      <c r="X3" s="119" t="s">
        <v>148</v>
      </c>
      <c r="Y3" s="119" t="s">
        <v>142</v>
      </c>
      <c r="Z3" s="119" t="s">
        <v>143</v>
      </c>
      <c r="AA3" s="119" t="s">
        <v>146</v>
      </c>
      <c r="AB3" s="119" t="s">
        <v>149</v>
      </c>
    </row>
    <row r="4" spans="1:28" x14ac:dyDescent="0.25">
      <c r="A4" s="29">
        <f>Abrechnung!F13</f>
        <v>0</v>
      </c>
      <c r="B4" s="29">
        <f>Abrechnung!C12</f>
        <v>0</v>
      </c>
      <c r="C4" s="201">
        <f>Abrechnung!A20</f>
        <v>0</v>
      </c>
      <c r="D4" s="201">
        <f>Abrechnung!A21</f>
        <v>0</v>
      </c>
      <c r="E4" s="29">
        <f>Abrechnung!F21</f>
        <v>0</v>
      </c>
      <c r="F4" s="29">
        <f>Abrechnung!G21</f>
        <v>0</v>
      </c>
      <c r="G4" s="29">
        <f>Abrechnung!F22</f>
        <v>0</v>
      </c>
      <c r="H4" s="29">
        <f>Abrechnung!G22</f>
        <v>0</v>
      </c>
      <c r="I4" s="29">
        <f>Abrechnung!H22</f>
        <v>0</v>
      </c>
      <c r="J4" s="201">
        <f>C4+D4</f>
        <v>0</v>
      </c>
      <c r="K4" s="214">
        <f>Abrechnung!C20+Abrechnung!C21</f>
        <v>0</v>
      </c>
      <c r="L4" s="215">
        <f>Abrechnung!C20</f>
        <v>0</v>
      </c>
      <c r="M4" s="215">
        <f>Abrechnung!C21</f>
        <v>0</v>
      </c>
      <c r="N4" s="215">
        <f>Abrechnung!C22</f>
        <v>0</v>
      </c>
      <c r="O4" s="26">
        <f>Abrechnung!C75</f>
        <v>0</v>
      </c>
      <c r="P4" s="26">
        <f>Abrechnung!C76</f>
        <v>0</v>
      </c>
      <c r="Q4" s="26">
        <f>Abrechnung!C77</f>
        <v>0</v>
      </c>
      <c r="R4" s="26">
        <f>Abrechnung!C78</f>
        <v>0</v>
      </c>
      <c r="S4" s="26">
        <f>Abrechnung!C79</f>
        <v>0</v>
      </c>
      <c r="T4" s="26">
        <f>Abrechnung!C80</f>
        <v>0</v>
      </c>
      <c r="U4" s="26">
        <f>Abrechnung!C81</f>
        <v>0</v>
      </c>
      <c r="V4" s="26">
        <f>Abrechnung!C82</f>
        <v>0</v>
      </c>
      <c r="W4" s="26">
        <f>Abrechnung!C83</f>
        <v>0</v>
      </c>
      <c r="X4" s="26">
        <f>Abrechnung!C84</f>
        <v>0</v>
      </c>
      <c r="Y4" s="26">
        <f>Abrechnung!C85</f>
        <v>0</v>
      </c>
      <c r="Z4" s="26">
        <f>Abrechnung!C86</f>
        <v>0</v>
      </c>
      <c r="AA4" s="26">
        <f>Abrechnung!C87</f>
        <v>0</v>
      </c>
      <c r="AB4" s="26">
        <f>Abrechnung!C88</f>
        <v>0</v>
      </c>
    </row>
  </sheetData>
  <sheetProtection password="CA2D" sheet="1"/>
  <mergeCells count="4">
    <mergeCell ref="D1:E1"/>
    <mergeCell ref="O2:T2"/>
    <mergeCell ref="U2:W2"/>
    <mergeCell ref="X2:Y2"/>
  </mergeCells>
  <conditionalFormatting sqref="A1:B1">
    <cfRule type="cellIs" dxfId="4" priority="1" stopIfTrue="1" operator="equal">
      <formula>0</formula>
    </cfRule>
  </conditionalFormatting>
  <conditionalFormatting sqref="H1:I1 M1:O1 A2:O3 P3 A4:N4">
    <cfRule type="cellIs" dxfId="3" priority="3" stopIfTrue="1" operator="equal">
      <formula>0</formula>
    </cfRule>
  </conditionalFormatting>
  <pageMargins left="0.59055118110236227" right="0.59055118110236227" top="0.31496062992125984" bottom="0.47244094488188981" header="0.51181102362204722" footer="0.31496062992125984"/>
  <pageSetup paperSize="9" scale="71" fitToHeight="2" orientation="landscape" r:id="rId1"/>
  <headerFooter alignWithMargins="0">
    <oddFooter>&amp;L&amp;8&amp;F&amp;CSeite &amp;P&amp;R&amp;8© 2010 by LKSV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9">
    <tabColor rgb="FFFF0000"/>
    <pageSetUpPr fitToPage="1"/>
  </sheetPr>
  <dimension ref="A1:T65"/>
  <sheetViews>
    <sheetView topLeftCell="G1" zoomScale="85" zoomScaleNormal="85" workbookViewId="0">
      <selection activeCell="O26" sqref="O26"/>
    </sheetView>
  </sheetViews>
  <sheetFormatPr baseColWidth="10" defaultColWidth="11.44140625" defaultRowHeight="13.2" x14ac:dyDescent="0.25"/>
  <cols>
    <col min="1" max="1" width="3.88671875" style="26" customWidth="1"/>
    <col min="2" max="2" width="23.88671875" style="26" hidden="1" customWidth="1"/>
    <col min="3" max="3" width="6.6640625" style="26" hidden="1" customWidth="1"/>
    <col min="4" max="4" width="6.88671875" style="26" hidden="1" customWidth="1"/>
    <col min="5" max="6" width="19.33203125" style="26" hidden="1" customWidth="1"/>
    <col min="7" max="7" width="9.6640625" style="26" customWidth="1"/>
    <col min="8" max="8" width="43.109375" style="26" customWidth="1"/>
    <col min="9" max="13" width="6.88671875" style="26" customWidth="1"/>
    <col min="14" max="14" width="16.88671875" style="26" customWidth="1"/>
    <col min="15" max="15" width="16.6640625" style="26" customWidth="1"/>
    <col min="16" max="17" width="16.6640625" style="159" customWidth="1"/>
    <col min="18" max="19" width="16.6640625" style="26" customWidth="1"/>
    <col min="20" max="20" width="14.109375" style="26" bestFit="1" customWidth="1"/>
    <col min="21" max="16384" width="11.44140625" style="26"/>
  </cols>
  <sheetData>
    <row r="1" spans="1:20" s="51" customFormat="1" ht="17.399999999999999" x14ac:dyDescent="0.3">
      <c r="A1" s="50" t="s">
        <v>137</v>
      </c>
      <c r="B1" s="50"/>
      <c r="C1" s="50"/>
      <c r="D1" s="235">
        <f>Abrechnung!C9</f>
        <v>2024</v>
      </c>
      <c r="E1" s="235"/>
      <c r="G1" s="50"/>
      <c r="H1" s="119">
        <f>Abrechnung!F13</f>
        <v>0</v>
      </c>
      <c r="J1" s="211" t="s">
        <v>48</v>
      </c>
      <c r="K1" s="119" t="str">
        <f>IF(Q1=Daten!B54,Daten!A54,IF(Q1=Daten!B55,Daten!A55,IF(Q1=Daten!B56,Daten!A56,IF(Q1=Daten!B57,Daten!A57,IF(Q1=Daten!B58,Daten!A58,"bitte Distanz wählen")))))</f>
        <v>Distanz auswählen</v>
      </c>
      <c r="L1" s="212"/>
      <c r="M1" s="186"/>
      <c r="P1" s="57"/>
      <c r="Q1" s="159">
        <f>Resultate!P9</f>
        <v>1</v>
      </c>
      <c r="R1" s="159"/>
    </row>
    <row r="2" spans="1:20" s="41" customFormat="1" x14ac:dyDescent="0.25">
      <c r="D2" s="42"/>
      <c r="G2" s="42"/>
      <c r="P2" s="159"/>
      <c r="Q2" s="159"/>
    </row>
    <row r="3" spans="1:20" s="51" customFormat="1" x14ac:dyDescent="0.25">
      <c r="A3" s="119"/>
      <c r="P3" s="187"/>
      <c r="Q3" s="187"/>
      <c r="R3" s="187"/>
    </row>
    <row r="4" spans="1:20" x14ac:dyDescent="0.25">
      <c r="B4" s="119" t="s">
        <v>5</v>
      </c>
      <c r="C4" s="213" t="s">
        <v>6</v>
      </c>
      <c r="D4" s="213" t="s">
        <v>7</v>
      </c>
      <c r="E4" s="119" t="s">
        <v>2</v>
      </c>
      <c r="F4" s="119" t="s">
        <v>3</v>
      </c>
      <c r="G4" s="213" t="s">
        <v>8</v>
      </c>
      <c r="H4" s="119" t="s">
        <v>138</v>
      </c>
      <c r="I4" s="189" t="s">
        <v>74</v>
      </c>
      <c r="J4" s="189" t="s">
        <v>75</v>
      </c>
      <c r="K4" s="189" t="s">
        <v>76</v>
      </c>
      <c r="L4" s="189" t="s">
        <v>77</v>
      </c>
      <c r="M4" s="189" t="s">
        <v>78</v>
      </c>
      <c r="N4" s="189" t="s">
        <v>108</v>
      </c>
      <c r="O4" s="189"/>
      <c r="P4" s="190"/>
      <c r="Q4" s="190"/>
      <c r="R4" s="190"/>
      <c r="S4" s="189"/>
      <c r="T4" s="189"/>
    </row>
    <row r="5" spans="1:20" x14ac:dyDescent="0.25">
      <c r="A5" s="26">
        <v>1</v>
      </c>
      <c r="B5" s="26">
        <f>Abrechnung!B28</f>
        <v>0</v>
      </c>
      <c r="C5" s="29">
        <f>Abrechnung!C28</f>
        <v>0</v>
      </c>
      <c r="D5" s="29" t="str">
        <f>Abrechnung!D28</f>
        <v/>
      </c>
      <c r="E5" s="26">
        <f>Abrechnung!E28</f>
        <v>0</v>
      </c>
      <c r="F5" s="26">
        <f>Abrechnung!F28</f>
        <v>0</v>
      </c>
      <c r="G5" s="29" t="e">
        <f>Resultate!G15</f>
        <v>#N/A</v>
      </c>
      <c r="H5" s="26" t="str">
        <f>B5 &amp; " " &amp; C5 &amp; ", " &amp; F5</f>
        <v>0 0, 0</v>
      </c>
      <c r="I5" s="201">
        <f>Abrechnung!J28</f>
        <v>0</v>
      </c>
      <c r="J5" s="201">
        <f>Abrechnung!K28</f>
        <v>0</v>
      </c>
      <c r="K5" s="201">
        <f>Abrechnung!L28</f>
        <v>0</v>
      </c>
      <c r="L5" s="201">
        <f>Abrechnung!M28</f>
        <v>0</v>
      </c>
      <c r="M5" s="201">
        <f>Abrechnung!N28</f>
        <v>0</v>
      </c>
      <c r="N5" s="201">
        <f t="shared" ref="N5:N44" si="0">SUM(I5:M5)</f>
        <v>0</v>
      </c>
      <c r="P5" s="195">
        <v>6</v>
      </c>
      <c r="Q5" s="195">
        <v>4</v>
      </c>
      <c r="R5" s="195">
        <v>1</v>
      </c>
      <c r="S5" s="196"/>
    </row>
    <row r="6" spans="1:20" x14ac:dyDescent="0.25">
      <c r="A6" s="26">
        <v>2</v>
      </c>
      <c r="B6" s="26">
        <f>Abrechnung!B29</f>
        <v>0</v>
      </c>
      <c r="C6" s="29">
        <f>Abrechnung!C29</f>
        <v>0</v>
      </c>
      <c r="D6" s="29" t="str">
        <f>Abrechnung!D29</f>
        <v/>
      </c>
      <c r="E6" s="26">
        <f>Abrechnung!E29</f>
        <v>0</v>
      </c>
      <c r="F6" s="26">
        <f>Abrechnung!F29</f>
        <v>0</v>
      </c>
      <c r="G6" s="29" t="e">
        <f>Resultate!G16</f>
        <v>#N/A</v>
      </c>
      <c r="H6" s="26" t="str">
        <f t="shared" ref="H6:H44" si="1">B6 &amp; " " &amp; C6 &amp; ", " &amp; F6</f>
        <v>0 0, 0</v>
      </c>
      <c r="I6" s="201">
        <f>Abrechnung!J29</f>
        <v>0</v>
      </c>
      <c r="J6" s="201">
        <f>Abrechnung!K29</f>
        <v>0</v>
      </c>
      <c r="K6" s="201">
        <f>Abrechnung!L29</f>
        <v>0</v>
      </c>
      <c r="L6" s="201">
        <f>Abrechnung!M29</f>
        <v>0</v>
      </c>
      <c r="M6" s="201">
        <f>Abrechnung!N29</f>
        <v>0</v>
      </c>
      <c r="N6" s="201">
        <f t="shared" si="0"/>
        <v>0</v>
      </c>
      <c r="P6" s="195">
        <v>5</v>
      </c>
      <c r="Q6" s="195">
        <v>4</v>
      </c>
      <c r="R6" s="195">
        <v>1</v>
      </c>
      <c r="S6" s="196"/>
    </row>
    <row r="7" spans="1:20" x14ac:dyDescent="0.25">
      <c r="A7" s="26">
        <v>3</v>
      </c>
      <c r="B7" s="26">
        <f>Abrechnung!B30</f>
        <v>0</v>
      </c>
      <c r="C7" s="29">
        <f>Abrechnung!C30</f>
        <v>0</v>
      </c>
      <c r="D7" s="29" t="str">
        <f>Abrechnung!D30</f>
        <v/>
      </c>
      <c r="E7" s="26">
        <f>Abrechnung!E30</f>
        <v>0</v>
      </c>
      <c r="F7" s="26">
        <f>Abrechnung!F30</f>
        <v>0</v>
      </c>
      <c r="G7" s="29" t="e">
        <f>Resultate!G17</f>
        <v>#N/A</v>
      </c>
      <c r="H7" s="26" t="str">
        <f t="shared" si="1"/>
        <v>0 0, 0</v>
      </c>
      <c r="I7" s="201">
        <f>Abrechnung!J30</f>
        <v>0</v>
      </c>
      <c r="J7" s="201">
        <f>Abrechnung!K30</f>
        <v>0</v>
      </c>
      <c r="K7" s="201">
        <f>Abrechnung!L30</f>
        <v>0</v>
      </c>
      <c r="L7" s="201">
        <f>Abrechnung!M30</f>
        <v>0</v>
      </c>
      <c r="M7" s="201">
        <f>Abrechnung!N30</f>
        <v>0</v>
      </c>
      <c r="N7" s="201">
        <f t="shared" si="0"/>
        <v>0</v>
      </c>
      <c r="P7" s="195">
        <v>2</v>
      </c>
      <c r="Q7" s="195">
        <v>5</v>
      </c>
      <c r="R7" s="195">
        <v>1</v>
      </c>
      <c r="S7" s="196"/>
    </row>
    <row r="8" spans="1:20" x14ac:dyDescent="0.25">
      <c r="A8" s="26">
        <v>4</v>
      </c>
      <c r="B8" s="26">
        <f>Abrechnung!B31</f>
        <v>0</v>
      </c>
      <c r="C8" s="29">
        <f>Abrechnung!C31</f>
        <v>0</v>
      </c>
      <c r="D8" s="29" t="str">
        <f>Abrechnung!D31</f>
        <v/>
      </c>
      <c r="E8" s="26">
        <f>Abrechnung!E31</f>
        <v>0</v>
      </c>
      <c r="F8" s="26">
        <f>Abrechnung!F31</f>
        <v>0</v>
      </c>
      <c r="G8" s="29" t="e">
        <f>Resultate!G18</f>
        <v>#N/A</v>
      </c>
      <c r="H8" s="26" t="str">
        <f t="shared" si="1"/>
        <v>0 0, 0</v>
      </c>
      <c r="I8" s="201">
        <f>Abrechnung!J31</f>
        <v>0</v>
      </c>
      <c r="J8" s="201">
        <f>Abrechnung!K31</f>
        <v>0</v>
      </c>
      <c r="K8" s="201">
        <f>Abrechnung!L31</f>
        <v>0</v>
      </c>
      <c r="L8" s="201">
        <f>Abrechnung!M31</f>
        <v>0</v>
      </c>
      <c r="M8" s="201">
        <f>Abrechnung!N31</f>
        <v>0</v>
      </c>
      <c r="N8" s="201">
        <f t="shared" si="0"/>
        <v>0</v>
      </c>
      <c r="P8" s="195">
        <v>1</v>
      </c>
      <c r="Q8" s="195">
        <v>1</v>
      </c>
      <c r="R8" s="195">
        <v>1</v>
      </c>
      <c r="S8" s="196"/>
    </row>
    <row r="9" spans="1:20" x14ac:dyDescent="0.25">
      <c r="B9" s="26">
        <f>Abrechnung!B32</f>
        <v>0</v>
      </c>
      <c r="C9" s="29">
        <f>Abrechnung!C32</f>
        <v>0</v>
      </c>
      <c r="D9" s="29" t="str">
        <f>Abrechnung!D32</f>
        <v/>
      </c>
      <c r="E9" s="26">
        <f>Abrechnung!E32</f>
        <v>0</v>
      </c>
      <c r="F9" s="26">
        <f>Abrechnung!F32</f>
        <v>0</v>
      </c>
      <c r="G9" s="29" t="e">
        <f>Resultate!G19</f>
        <v>#N/A</v>
      </c>
      <c r="H9" s="26" t="str">
        <f t="shared" si="1"/>
        <v>0 0, 0</v>
      </c>
      <c r="I9" s="201">
        <f>Abrechnung!J32</f>
        <v>0</v>
      </c>
      <c r="J9" s="201">
        <f>Abrechnung!K32</f>
        <v>0</v>
      </c>
      <c r="K9" s="201">
        <f>Abrechnung!L32</f>
        <v>0</v>
      </c>
      <c r="L9" s="201">
        <f>Abrechnung!M32</f>
        <v>0</v>
      </c>
      <c r="M9" s="201">
        <f>Abrechnung!N32</f>
        <v>0</v>
      </c>
      <c r="N9" s="201">
        <f t="shared" si="0"/>
        <v>0</v>
      </c>
      <c r="P9" s="195">
        <v>1</v>
      </c>
      <c r="Q9" s="195">
        <v>1</v>
      </c>
      <c r="R9" s="195">
        <v>1</v>
      </c>
      <c r="S9" s="196"/>
    </row>
    <row r="10" spans="1:20" x14ac:dyDescent="0.25">
      <c r="A10" s="26">
        <v>6</v>
      </c>
      <c r="B10" s="26">
        <f>Abrechnung!B33</f>
        <v>0</v>
      </c>
      <c r="C10" s="29">
        <f>Abrechnung!C33</f>
        <v>0</v>
      </c>
      <c r="D10" s="29" t="str">
        <f>Abrechnung!D33</f>
        <v/>
      </c>
      <c r="E10" s="26">
        <f>Abrechnung!E33</f>
        <v>0</v>
      </c>
      <c r="F10" s="26">
        <f>Abrechnung!F33</f>
        <v>0</v>
      </c>
      <c r="G10" s="29" t="e">
        <f>Resultate!G20</f>
        <v>#N/A</v>
      </c>
      <c r="H10" s="26" t="str">
        <f t="shared" si="1"/>
        <v>0 0, 0</v>
      </c>
      <c r="I10" s="201">
        <f>Abrechnung!J33</f>
        <v>0</v>
      </c>
      <c r="J10" s="201">
        <f>Abrechnung!K33</f>
        <v>0</v>
      </c>
      <c r="K10" s="201">
        <f>Abrechnung!L33</f>
        <v>0</v>
      </c>
      <c r="L10" s="201">
        <f>Abrechnung!M33</f>
        <v>0</v>
      </c>
      <c r="M10" s="201">
        <f>Abrechnung!N33</f>
        <v>0</v>
      </c>
      <c r="N10" s="201">
        <f t="shared" si="0"/>
        <v>0</v>
      </c>
      <c r="P10" s="195">
        <v>1</v>
      </c>
      <c r="Q10" s="195">
        <v>1</v>
      </c>
      <c r="R10" s="195">
        <v>1</v>
      </c>
      <c r="S10" s="196"/>
    </row>
    <row r="11" spans="1:20" x14ac:dyDescent="0.25">
      <c r="A11" s="26">
        <v>7</v>
      </c>
      <c r="B11" s="26">
        <f>Abrechnung!B34</f>
        <v>0</v>
      </c>
      <c r="C11" s="29">
        <f>Abrechnung!C34</f>
        <v>0</v>
      </c>
      <c r="D11" s="29" t="str">
        <f>Abrechnung!D34</f>
        <v/>
      </c>
      <c r="E11" s="26">
        <f>Abrechnung!E34</f>
        <v>0</v>
      </c>
      <c r="F11" s="26">
        <f>Abrechnung!F34</f>
        <v>0</v>
      </c>
      <c r="G11" s="29" t="e">
        <f>Resultate!G21</f>
        <v>#N/A</v>
      </c>
      <c r="H11" s="26" t="str">
        <f t="shared" si="1"/>
        <v>0 0, 0</v>
      </c>
      <c r="I11" s="201">
        <f>Abrechnung!J34</f>
        <v>0</v>
      </c>
      <c r="J11" s="201">
        <f>Abrechnung!K34</f>
        <v>0</v>
      </c>
      <c r="K11" s="201">
        <f>Abrechnung!L34</f>
        <v>0</v>
      </c>
      <c r="L11" s="201">
        <f>Abrechnung!M34</f>
        <v>0</v>
      </c>
      <c r="M11" s="201">
        <f>Abrechnung!N34</f>
        <v>0</v>
      </c>
      <c r="N11" s="201">
        <f t="shared" si="0"/>
        <v>0</v>
      </c>
      <c r="P11" s="195">
        <v>1</v>
      </c>
      <c r="Q11" s="195">
        <v>1</v>
      </c>
      <c r="R11" s="195">
        <v>1</v>
      </c>
      <c r="S11" s="196"/>
    </row>
    <row r="12" spans="1:20" x14ac:dyDescent="0.25">
      <c r="A12" s="26">
        <v>8</v>
      </c>
      <c r="B12" s="26">
        <f>Abrechnung!B35</f>
        <v>0</v>
      </c>
      <c r="C12" s="29">
        <f>Abrechnung!C35</f>
        <v>0</v>
      </c>
      <c r="D12" s="29" t="str">
        <f>Abrechnung!D35</f>
        <v/>
      </c>
      <c r="E12" s="26">
        <f>Abrechnung!E35</f>
        <v>0</v>
      </c>
      <c r="F12" s="26">
        <f>Abrechnung!F35</f>
        <v>0</v>
      </c>
      <c r="G12" s="29" t="e">
        <f>Resultate!G22</f>
        <v>#N/A</v>
      </c>
      <c r="H12" s="26" t="str">
        <f t="shared" si="1"/>
        <v>0 0, 0</v>
      </c>
      <c r="I12" s="201">
        <f>Abrechnung!J35</f>
        <v>0</v>
      </c>
      <c r="J12" s="201">
        <f>Abrechnung!K35</f>
        <v>0</v>
      </c>
      <c r="K12" s="201">
        <f>Abrechnung!L35</f>
        <v>0</v>
      </c>
      <c r="L12" s="201">
        <f>Abrechnung!M35</f>
        <v>0</v>
      </c>
      <c r="M12" s="201">
        <f>Abrechnung!N35</f>
        <v>0</v>
      </c>
      <c r="N12" s="201">
        <f t="shared" si="0"/>
        <v>0</v>
      </c>
      <c r="P12" s="195">
        <v>1</v>
      </c>
      <c r="Q12" s="195">
        <v>1</v>
      </c>
      <c r="R12" s="195">
        <v>1</v>
      </c>
      <c r="S12" s="196"/>
    </row>
    <row r="13" spans="1:20" x14ac:dyDescent="0.25">
      <c r="A13" s="26">
        <v>9</v>
      </c>
      <c r="B13" s="26">
        <f>Abrechnung!B36</f>
        <v>0</v>
      </c>
      <c r="C13" s="29">
        <f>Abrechnung!C36</f>
        <v>0</v>
      </c>
      <c r="D13" s="29" t="str">
        <f>Abrechnung!D36</f>
        <v/>
      </c>
      <c r="E13" s="26">
        <f>Abrechnung!E36</f>
        <v>0</v>
      </c>
      <c r="F13" s="26">
        <f>Abrechnung!F36</f>
        <v>0</v>
      </c>
      <c r="G13" s="29" t="e">
        <f>Resultate!G23</f>
        <v>#N/A</v>
      </c>
      <c r="H13" s="26" t="str">
        <f t="shared" si="1"/>
        <v>0 0, 0</v>
      </c>
      <c r="I13" s="201">
        <f>Abrechnung!J36</f>
        <v>0</v>
      </c>
      <c r="J13" s="201">
        <f>Abrechnung!K36</f>
        <v>0</v>
      </c>
      <c r="K13" s="201">
        <f>Abrechnung!L36</f>
        <v>0</v>
      </c>
      <c r="L13" s="201">
        <f>Abrechnung!M36</f>
        <v>0</v>
      </c>
      <c r="M13" s="201">
        <f>Abrechnung!N36</f>
        <v>0</v>
      </c>
      <c r="N13" s="201">
        <f t="shared" si="0"/>
        <v>0</v>
      </c>
      <c r="P13" s="195">
        <v>1</v>
      </c>
      <c r="Q13" s="195">
        <v>1</v>
      </c>
      <c r="R13" s="195">
        <v>1</v>
      </c>
      <c r="S13" s="196"/>
    </row>
    <row r="14" spans="1:20" x14ac:dyDescent="0.25">
      <c r="A14" s="26">
        <v>10</v>
      </c>
      <c r="B14" s="26">
        <f>Abrechnung!B37</f>
        <v>0</v>
      </c>
      <c r="C14" s="29">
        <f>Abrechnung!C37</f>
        <v>0</v>
      </c>
      <c r="D14" s="29" t="str">
        <f>Abrechnung!D37</f>
        <v/>
      </c>
      <c r="E14" s="26">
        <f>Abrechnung!E37</f>
        <v>0</v>
      </c>
      <c r="F14" s="26">
        <f>Abrechnung!F37</f>
        <v>0</v>
      </c>
      <c r="G14" s="29" t="e">
        <f>Resultate!G24</f>
        <v>#N/A</v>
      </c>
      <c r="H14" s="26" t="str">
        <f t="shared" si="1"/>
        <v>0 0, 0</v>
      </c>
      <c r="I14" s="201">
        <f>Abrechnung!J37</f>
        <v>0</v>
      </c>
      <c r="J14" s="201">
        <f>Abrechnung!K37</f>
        <v>0</v>
      </c>
      <c r="K14" s="201">
        <f>Abrechnung!L37</f>
        <v>0</v>
      </c>
      <c r="L14" s="201">
        <f>Abrechnung!M37</f>
        <v>0</v>
      </c>
      <c r="M14" s="201">
        <f>Abrechnung!N37</f>
        <v>0</v>
      </c>
      <c r="N14" s="201">
        <f t="shared" si="0"/>
        <v>0</v>
      </c>
      <c r="P14" s="195">
        <v>1</v>
      </c>
      <c r="Q14" s="195">
        <v>1</v>
      </c>
      <c r="R14" s="195">
        <v>1</v>
      </c>
      <c r="S14" s="196"/>
    </row>
    <row r="15" spans="1:20" x14ac:dyDescent="0.25">
      <c r="A15" s="26">
        <v>11</v>
      </c>
      <c r="B15" s="26">
        <f>Abrechnung!B38</f>
        <v>0</v>
      </c>
      <c r="C15" s="29">
        <f>Abrechnung!C38</f>
        <v>0</v>
      </c>
      <c r="D15" s="29" t="str">
        <f>Abrechnung!D38</f>
        <v/>
      </c>
      <c r="E15" s="26">
        <f>Abrechnung!E38</f>
        <v>0</v>
      </c>
      <c r="F15" s="26">
        <f>Abrechnung!F38</f>
        <v>0</v>
      </c>
      <c r="G15" s="29" t="e">
        <f>Resultate!G25</f>
        <v>#N/A</v>
      </c>
      <c r="H15" s="26" t="str">
        <f t="shared" si="1"/>
        <v>0 0, 0</v>
      </c>
      <c r="I15" s="201">
        <f>Abrechnung!J38</f>
        <v>0</v>
      </c>
      <c r="J15" s="201">
        <f>Abrechnung!K38</f>
        <v>0</v>
      </c>
      <c r="K15" s="201">
        <f>Abrechnung!L38</f>
        <v>0</v>
      </c>
      <c r="L15" s="201">
        <f>Abrechnung!M38</f>
        <v>0</v>
      </c>
      <c r="M15" s="201">
        <f>Abrechnung!N38</f>
        <v>0</v>
      </c>
      <c r="N15" s="201">
        <f t="shared" si="0"/>
        <v>0</v>
      </c>
      <c r="P15" s="195">
        <v>1</v>
      </c>
      <c r="Q15" s="195">
        <v>1</v>
      </c>
      <c r="R15" s="195">
        <v>1</v>
      </c>
      <c r="S15" s="196"/>
    </row>
    <row r="16" spans="1:20" x14ac:dyDescent="0.25">
      <c r="A16" s="26">
        <v>12</v>
      </c>
      <c r="B16" s="26">
        <f>Abrechnung!B39</f>
        <v>0</v>
      </c>
      <c r="C16" s="29">
        <f>Abrechnung!C39</f>
        <v>0</v>
      </c>
      <c r="D16" s="29" t="str">
        <f>Abrechnung!D39</f>
        <v/>
      </c>
      <c r="E16" s="26">
        <f>Abrechnung!E39</f>
        <v>0</v>
      </c>
      <c r="F16" s="26">
        <f>Abrechnung!F39</f>
        <v>0</v>
      </c>
      <c r="G16" s="29" t="e">
        <f>Resultate!G26</f>
        <v>#N/A</v>
      </c>
      <c r="H16" s="26" t="str">
        <f t="shared" si="1"/>
        <v>0 0, 0</v>
      </c>
      <c r="I16" s="201">
        <f>Abrechnung!J39</f>
        <v>0</v>
      </c>
      <c r="J16" s="201">
        <f>Abrechnung!K39</f>
        <v>0</v>
      </c>
      <c r="K16" s="201">
        <f>Abrechnung!L39</f>
        <v>0</v>
      </c>
      <c r="L16" s="201">
        <f>Abrechnung!M39</f>
        <v>0</v>
      </c>
      <c r="M16" s="201">
        <f>Abrechnung!N39</f>
        <v>0</v>
      </c>
      <c r="N16" s="201">
        <f t="shared" si="0"/>
        <v>0</v>
      </c>
      <c r="P16" s="195">
        <v>1</v>
      </c>
      <c r="Q16" s="195">
        <v>1</v>
      </c>
      <c r="R16" s="195">
        <v>1</v>
      </c>
      <c r="S16" s="196"/>
    </row>
    <row r="17" spans="1:19" x14ac:dyDescent="0.25">
      <c r="A17" s="26">
        <v>13</v>
      </c>
      <c r="B17" s="26">
        <f>Abrechnung!B40</f>
        <v>0</v>
      </c>
      <c r="C17" s="29">
        <f>Abrechnung!C40</f>
        <v>0</v>
      </c>
      <c r="D17" s="29" t="str">
        <f>Abrechnung!D40</f>
        <v/>
      </c>
      <c r="E17" s="26">
        <f>Abrechnung!E40</f>
        <v>0</v>
      </c>
      <c r="F17" s="26">
        <f>Abrechnung!F40</f>
        <v>0</v>
      </c>
      <c r="G17" s="29" t="e">
        <f>Resultate!G27</f>
        <v>#N/A</v>
      </c>
      <c r="H17" s="26" t="str">
        <f t="shared" si="1"/>
        <v>0 0, 0</v>
      </c>
      <c r="I17" s="201">
        <f>Abrechnung!J40</f>
        <v>0</v>
      </c>
      <c r="J17" s="201">
        <f>Abrechnung!K40</f>
        <v>0</v>
      </c>
      <c r="K17" s="201">
        <f>Abrechnung!L40</f>
        <v>0</v>
      </c>
      <c r="L17" s="201">
        <f>Abrechnung!M40</f>
        <v>0</v>
      </c>
      <c r="M17" s="201">
        <f>Abrechnung!N40</f>
        <v>0</v>
      </c>
      <c r="N17" s="201">
        <f t="shared" si="0"/>
        <v>0</v>
      </c>
      <c r="P17" s="195">
        <v>1</v>
      </c>
      <c r="Q17" s="195">
        <v>1</v>
      </c>
      <c r="R17" s="195">
        <v>1</v>
      </c>
      <c r="S17" s="196"/>
    </row>
    <row r="18" spans="1:19" x14ac:dyDescent="0.25">
      <c r="A18" s="26">
        <v>14</v>
      </c>
      <c r="B18" s="26">
        <f>Abrechnung!B41</f>
        <v>0</v>
      </c>
      <c r="C18" s="29">
        <f>Abrechnung!C41</f>
        <v>0</v>
      </c>
      <c r="D18" s="29" t="str">
        <f>Abrechnung!D41</f>
        <v/>
      </c>
      <c r="E18" s="26">
        <f>Abrechnung!E41</f>
        <v>0</v>
      </c>
      <c r="F18" s="26">
        <f>Abrechnung!F41</f>
        <v>0</v>
      </c>
      <c r="G18" s="29" t="e">
        <f>Resultate!G28</f>
        <v>#N/A</v>
      </c>
      <c r="H18" s="26" t="str">
        <f t="shared" si="1"/>
        <v>0 0, 0</v>
      </c>
      <c r="I18" s="201">
        <f>Abrechnung!J41</f>
        <v>0</v>
      </c>
      <c r="J18" s="201">
        <f>Abrechnung!K41</f>
        <v>0</v>
      </c>
      <c r="K18" s="201">
        <f>Abrechnung!L41</f>
        <v>0</v>
      </c>
      <c r="L18" s="201">
        <f>Abrechnung!M41</f>
        <v>0</v>
      </c>
      <c r="M18" s="201">
        <f>Abrechnung!N41</f>
        <v>0</v>
      </c>
      <c r="N18" s="201">
        <f t="shared" si="0"/>
        <v>0</v>
      </c>
      <c r="P18" s="195">
        <v>1</v>
      </c>
      <c r="Q18" s="195">
        <v>1</v>
      </c>
      <c r="R18" s="195">
        <v>1</v>
      </c>
      <c r="S18" s="196"/>
    </row>
    <row r="19" spans="1:19" x14ac:dyDescent="0.25">
      <c r="A19" s="26">
        <v>15</v>
      </c>
      <c r="B19" s="26">
        <f>Abrechnung!B42</f>
        <v>0</v>
      </c>
      <c r="C19" s="29">
        <f>Abrechnung!C42</f>
        <v>0</v>
      </c>
      <c r="D19" s="29" t="str">
        <f>Abrechnung!D42</f>
        <v/>
      </c>
      <c r="E19" s="26">
        <f>Abrechnung!E42</f>
        <v>0</v>
      </c>
      <c r="F19" s="26">
        <f>Abrechnung!F42</f>
        <v>0</v>
      </c>
      <c r="G19" s="29" t="e">
        <f>Resultate!G29</f>
        <v>#N/A</v>
      </c>
      <c r="H19" s="26" t="str">
        <f t="shared" si="1"/>
        <v>0 0, 0</v>
      </c>
      <c r="I19" s="201">
        <f>Abrechnung!J42</f>
        <v>0</v>
      </c>
      <c r="J19" s="201">
        <f>Abrechnung!K42</f>
        <v>0</v>
      </c>
      <c r="K19" s="201">
        <f>Abrechnung!L42</f>
        <v>0</v>
      </c>
      <c r="L19" s="201">
        <f>Abrechnung!M42</f>
        <v>0</v>
      </c>
      <c r="M19" s="201">
        <f>Abrechnung!N42</f>
        <v>0</v>
      </c>
      <c r="N19" s="201">
        <f t="shared" si="0"/>
        <v>0</v>
      </c>
      <c r="P19" s="195">
        <v>1</v>
      </c>
      <c r="Q19" s="195">
        <v>1</v>
      </c>
      <c r="R19" s="195">
        <v>1</v>
      </c>
      <c r="S19" s="196"/>
    </row>
    <row r="20" spans="1:19" x14ac:dyDescent="0.25">
      <c r="A20" s="26">
        <v>16</v>
      </c>
      <c r="B20" s="26">
        <f>Abrechnung!B43</f>
        <v>0</v>
      </c>
      <c r="C20" s="29">
        <f>Abrechnung!C43</f>
        <v>0</v>
      </c>
      <c r="D20" s="29" t="str">
        <f>Abrechnung!D43</f>
        <v/>
      </c>
      <c r="E20" s="26">
        <f>Abrechnung!E43</f>
        <v>0</v>
      </c>
      <c r="F20" s="26">
        <f>Abrechnung!F43</f>
        <v>0</v>
      </c>
      <c r="G20" s="29" t="e">
        <f>Resultate!G30</f>
        <v>#N/A</v>
      </c>
      <c r="H20" s="26" t="str">
        <f t="shared" si="1"/>
        <v>0 0, 0</v>
      </c>
      <c r="I20" s="201">
        <f>Abrechnung!J43</f>
        <v>0</v>
      </c>
      <c r="J20" s="201">
        <f>Abrechnung!K43</f>
        <v>0</v>
      </c>
      <c r="K20" s="201">
        <f>Abrechnung!L43</f>
        <v>0</v>
      </c>
      <c r="L20" s="201">
        <f>Abrechnung!M43</f>
        <v>0</v>
      </c>
      <c r="M20" s="201">
        <f>Abrechnung!N43</f>
        <v>0</v>
      </c>
      <c r="N20" s="201">
        <f t="shared" si="0"/>
        <v>0</v>
      </c>
      <c r="P20" s="195">
        <v>1</v>
      </c>
      <c r="Q20" s="195">
        <v>1</v>
      </c>
      <c r="R20" s="195">
        <v>1</v>
      </c>
      <c r="S20" s="196"/>
    </row>
    <row r="21" spans="1:19" x14ac:dyDescent="0.25">
      <c r="A21" s="26">
        <v>17</v>
      </c>
      <c r="B21" s="26">
        <f>Abrechnung!B44</f>
        <v>0</v>
      </c>
      <c r="C21" s="29">
        <f>Abrechnung!C44</f>
        <v>0</v>
      </c>
      <c r="D21" s="29" t="str">
        <f>Abrechnung!D44</f>
        <v/>
      </c>
      <c r="E21" s="26">
        <f>Abrechnung!E44</f>
        <v>0</v>
      </c>
      <c r="F21" s="26">
        <f>Abrechnung!F44</f>
        <v>0</v>
      </c>
      <c r="G21" s="29" t="e">
        <f>Resultate!G31</f>
        <v>#N/A</v>
      </c>
      <c r="H21" s="26" t="str">
        <f t="shared" si="1"/>
        <v>0 0, 0</v>
      </c>
      <c r="I21" s="201">
        <f>Abrechnung!J44</f>
        <v>0</v>
      </c>
      <c r="J21" s="201">
        <f>Abrechnung!K44</f>
        <v>0</v>
      </c>
      <c r="K21" s="201">
        <f>Abrechnung!L44</f>
        <v>0</v>
      </c>
      <c r="L21" s="201">
        <f>Abrechnung!M44</f>
        <v>0</v>
      </c>
      <c r="M21" s="201">
        <f>Abrechnung!N44</f>
        <v>0</v>
      </c>
      <c r="N21" s="201">
        <f t="shared" si="0"/>
        <v>0</v>
      </c>
      <c r="P21" s="195">
        <v>1</v>
      </c>
      <c r="Q21" s="195">
        <v>1</v>
      </c>
      <c r="R21" s="195">
        <v>1</v>
      </c>
      <c r="S21" s="196"/>
    </row>
    <row r="22" spans="1:19" x14ac:dyDescent="0.25">
      <c r="A22" s="26">
        <v>18</v>
      </c>
      <c r="B22" s="26">
        <f>Abrechnung!B45</f>
        <v>0</v>
      </c>
      <c r="C22" s="29">
        <f>Abrechnung!C45</f>
        <v>0</v>
      </c>
      <c r="D22" s="29" t="str">
        <f>Abrechnung!D45</f>
        <v/>
      </c>
      <c r="E22" s="26">
        <f>Abrechnung!E45</f>
        <v>0</v>
      </c>
      <c r="F22" s="26">
        <f>Abrechnung!F45</f>
        <v>0</v>
      </c>
      <c r="G22" s="29" t="e">
        <f>Resultate!G32</f>
        <v>#N/A</v>
      </c>
      <c r="H22" s="26" t="str">
        <f t="shared" si="1"/>
        <v>0 0, 0</v>
      </c>
      <c r="I22" s="201">
        <f>Abrechnung!J45</f>
        <v>0</v>
      </c>
      <c r="J22" s="201">
        <f>Abrechnung!K45</f>
        <v>0</v>
      </c>
      <c r="K22" s="201">
        <f>Abrechnung!L45</f>
        <v>0</v>
      </c>
      <c r="L22" s="201">
        <f>Abrechnung!M45</f>
        <v>0</v>
      </c>
      <c r="M22" s="201">
        <f>Abrechnung!N45</f>
        <v>0</v>
      </c>
      <c r="N22" s="201">
        <f t="shared" si="0"/>
        <v>0</v>
      </c>
      <c r="P22" s="195">
        <v>1</v>
      </c>
      <c r="Q22" s="195">
        <v>1</v>
      </c>
      <c r="R22" s="195">
        <v>1</v>
      </c>
      <c r="S22" s="196"/>
    </row>
    <row r="23" spans="1:19" x14ac:dyDescent="0.25">
      <c r="A23" s="26">
        <v>19</v>
      </c>
      <c r="B23" s="26">
        <f>Abrechnung!B46</f>
        <v>0</v>
      </c>
      <c r="C23" s="29">
        <f>Abrechnung!C46</f>
        <v>0</v>
      </c>
      <c r="D23" s="29" t="str">
        <f>Abrechnung!D46</f>
        <v/>
      </c>
      <c r="E23" s="26">
        <f>Abrechnung!E46</f>
        <v>0</v>
      </c>
      <c r="F23" s="26">
        <f>Abrechnung!F46</f>
        <v>0</v>
      </c>
      <c r="G23" s="29" t="e">
        <f>Resultate!G33</f>
        <v>#N/A</v>
      </c>
      <c r="H23" s="26" t="str">
        <f t="shared" si="1"/>
        <v>0 0, 0</v>
      </c>
      <c r="I23" s="201">
        <f>Abrechnung!J46</f>
        <v>0</v>
      </c>
      <c r="J23" s="201">
        <f>Abrechnung!K46</f>
        <v>0</v>
      </c>
      <c r="K23" s="201">
        <f>Abrechnung!L46</f>
        <v>0</v>
      </c>
      <c r="L23" s="201">
        <f>Abrechnung!M46</f>
        <v>0</v>
      </c>
      <c r="M23" s="201">
        <f>Abrechnung!N46</f>
        <v>0</v>
      </c>
      <c r="N23" s="201">
        <f t="shared" si="0"/>
        <v>0</v>
      </c>
      <c r="P23" s="195">
        <v>1</v>
      </c>
      <c r="Q23" s="195">
        <v>1</v>
      </c>
      <c r="R23" s="195">
        <v>1</v>
      </c>
      <c r="S23" s="196"/>
    </row>
    <row r="24" spans="1:19" x14ac:dyDescent="0.25">
      <c r="A24" s="26">
        <v>20</v>
      </c>
      <c r="B24" s="26">
        <f>Abrechnung!B47</f>
        <v>0</v>
      </c>
      <c r="C24" s="29">
        <f>Abrechnung!C47</f>
        <v>0</v>
      </c>
      <c r="D24" s="29" t="str">
        <f>Abrechnung!D47</f>
        <v/>
      </c>
      <c r="E24" s="26">
        <f>Abrechnung!E47</f>
        <v>0</v>
      </c>
      <c r="F24" s="26">
        <f>Abrechnung!F47</f>
        <v>0</v>
      </c>
      <c r="G24" s="29" t="e">
        <f>Resultate!G34</f>
        <v>#N/A</v>
      </c>
      <c r="H24" s="26" t="str">
        <f t="shared" si="1"/>
        <v>0 0, 0</v>
      </c>
      <c r="I24" s="201">
        <f>Abrechnung!J47</f>
        <v>0</v>
      </c>
      <c r="J24" s="201">
        <f>Abrechnung!K47</f>
        <v>0</v>
      </c>
      <c r="K24" s="201">
        <f>Abrechnung!L47</f>
        <v>0</v>
      </c>
      <c r="L24" s="201">
        <f>Abrechnung!M47</f>
        <v>0</v>
      </c>
      <c r="M24" s="201">
        <f>Abrechnung!N47</f>
        <v>0</v>
      </c>
      <c r="N24" s="201">
        <f t="shared" si="0"/>
        <v>0</v>
      </c>
      <c r="P24" s="195">
        <v>1</v>
      </c>
      <c r="Q24" s="195">
        <v>1</v>
      </c>
      <c r="R24" s="195">
        <v>1</v>
      </c>
      <c r="S24" s="196"/>
    </row>
    <row r="25" spans="1:19" x14ac:dyDescent="0.25">
      <c r="A25" s="26">
        <v>21</v>
      </c>
      <c r="B25" s="26">
        <f>Abrechnung!B48</f>
        <v>0</v>
      </c>
      <c r="C25" s="29">
        <f>Abrechnung!C48</f>
        <v>0</v>
      </c>
      <c r="D25" s="29" t="str">
        <f>Abrechnung!D48</f>
        <v/>
      </c>
      <c r="E25" s="26">
        <f>Abrechnung!E48</f>
        <v>0</v>
      </c>
      <c r="F25" s="26">
        <f>Abrechnung!F48</f>
        <v>0</v>
      </c>
      <c r="G25" s="29" t="e">
        <f>Resultate!G35</f>
        <v>#N/A</v>
      </c>
      <c r="H25" s="26" t="str">
        <f t="shared" si="1"/>
        <v>0 0, 0</v>
      </c>
      <c r="I25" s="201">
        <f>Abrechnung!J48</f>
        <v>0</v>
      </c>
      <c r="J25" s="201">
        <f>Abrechnung!K48</f>
        <v>0</v>
      </c>
      <c r="K25" s="201">
        <f>Abrechnung!L48</f>
        <v>0</v>
      </c>
      <c r="L25" s="201">
        <f>Abrechnung!M48</f>
        <v>0</v>
      </c>
      <c r="M25" s="201">
        <f>Abrechnung!N48</f>
        <v>0</v>
      </c>
      <c r="N25" s="201">
        <f t="shared" si="0"/>
        <v>0</v>
      </c>
      <c r="P25" s="195">
        <v>1</v>
      </c>
      <c r="Q25" s="195">
        <v>1</v>
      </c>
      <c r="R25" s="195">
        <v>1</v>
      </c>
      <c r="S25" s="196"/>
    </row>
    <row r="26" spans="1:19" x14ac:dyDescent="0.25">
      <c r="A26" s="26">
        <v>22</v>
      </c>
      <c r="B26" s="26">
        <f>Abrechnung!B49</f>
        <v>0</v>
      </c>
      <c r="C26" s="29">
        <f>Abrechnung!C49</f>
        <v>0</v>
      </c>
      <c r="D26" s="29" t="str">
        <f>Abrechnung!D49</f>
        <v/>
      </c>
      <c r="E26" s="26">
        <f>Abrechnung!E49</f>
        <v>0</v>
      </c>
      <c r="F26" s="26">
        <f>Abrechnung!F49</f>
        <v>0</v>
      </c>
      <c r="G26" s="29" t="e">
        <f>Resultate!G36</f>
        <v>#N/A</v>
      </c>
      <c r="H26" s="26" t="str">
        <f t="shared" si="1"/>
        <v>0 0, 0</v>
      </c>
      <c r="I26" s="201">
        <f>Abrechnung!J49</f>
        <v>0</v>
      </c>
      <c r="J26" s="201">
        <f>Abrechnung!K49</f>
        <v>0</v>
      </c>
      <c r="K26" s="201">
        <f>Abrechnung!L49</f>
        <v>0</v>
      </c>
      <c r="L26" s="201">
        <f>Abrechnung!M49</f>
        <v>0</v>
      </c>
      <c r="M26" s="201">
        <f>Abrechnung!N49</f>
        <v>0</v>
      </c>
      <c r="N26" s="201">
        <f t="shared" si="0"/>
        <v>0</v>
      </c>
      <c r="P26" s="195">
        <v>1</v>
      </c>
      <c r="Q26" s="195">
        <v>1</v>
      </c>
      <c r="R26" s="195">
        <v>1</v>
      </c>
      <c r="S26" s="196"/>
    </row>
    <row r="27" spans="1:19" x14ac:dyDescent="0.25">
      <c r="A27" s="26">
        <v>23</v>
      </c>
      <c r="B27" s="26">
        <f>Abrechnung!B50</f>
        <v>0</v>
      </c>
      <c r="C27" s="29">
        <f>Abrechnung!C50</f>
        <v>0</v>
      </c>
      <c r="D27" s="29" t="str">
        <f>Abrechnung!D50</f>
        <v/>
      </c>
      <c r="E27" s="26">
        <f>Abrechnung!E50</f>
        <v>0</v>
      </c>
      <c r="F27" s="26">
        <f>Abrechnung!F50</f>
        <v>0</v>
      </c>
      <c r="G27" s="29" t="e">
        <f>Resultate!G37</f>
        <v>#N/A</v>
      </c>
      <c r="H27" s="26" t="str">
        <f t="shared" si="1"/>
        <v>0 0, 0</v>
      </c>
      <c r="I27" s="201">
        <f>Abrechnung!J50</f>
        <v>0</v>
      </c>
      <c r="J27" s="201">
        <f>Abrechnung!K50</f>
        <v>0</v>
      </c>
      <c r="K27" s="201">
        <f>Abrechnung!L50</f>
        <v>0</v>
      </c>
      <c r="L27" s="201">
        <f>Abrechnung!M50</f>
        <v>0</v>
      </c>
      <c r="M27" s="201">
        <f>Abrechnung!N50</f>
        <v>0</v>
      </c>
      <c r="N27" s="201">
        <f t="shared" si="0"/>
        <v>0</v>
      </c>
      <c r="P27" s="195">
        <v>1</v>
      </c>
      <c r="Q27" s="195">
        <v>1</v>
      </c>
      <c r="R27" s="195">
        <v>1</v>
      </c>
      <c r="S27" s="196"/>
    </row>
    <row r="28" spans="1:19" x14ac:dyDescent="0.25">
      <c r="A28" s="26">
        <v>24</v>
      </c>
      <c r="B28" s="26">
        <f>Abrechnung!B51</f>
        <v>0</v>
      </c>
      <c r="C28" s="29">
        <f>Abrechnung!C51</f>
        <v>0</v>
      </c>
      <c r="D28" s="29" t="str">
        <f>Abrechnung!D51</f>
        <v/>
      </c>
      <c r="E28" s="26">
        <f>Abrechnung!E51</f>
        <v>0</v>
      </c>
      <c r="F28" s="26">
        <f>Abrechnung!F51</f>
        <v>0</v>
      </c>
      <c r="G28" s="29" t="e">
        <f>Resultate!G38</f>
        <v>#N/A</v>
      </c>
      <c r="H28" s="26" t="str">
        <f t="shared" si="1"/>
        <v>0 0, 0</v>
      </c>
      <c r="I28" s="201">
        <f>Abrechnung!J51</f>
        <v>0</v>
      </c>
      <c r="J28" s="201">
        <f>Abrechnung!K51</f>
        <v>0</v>
      </c>
      <c r="K28" s="201">
        <f>Abrechnung!L51</f>
        <v>0</v>
      </c>
      <c r="L28" s="201">
        <f>Abrechnung!M51</f>
        <v>0</v>
      </c>
      <c r="M28" s="201">
        <f>Abrechnung!N51</f>
        <v>0</v>
      </c>
      <c r="N28" s="201">
        <f t="shared" si="0"/>
        <v>0</v>
      </c>
      <c r="P28" s="195">
        <v>1</v>
      </c>
      <c r="Q28" s="195">
        <v>1</v>
      </c>
      <c r="R28" s="195">
        <v>1</v>
      </c>
      <c r="S28" s="196"/>
    </row>
    <row r="29" spans="1:19" x14ac:dyDescent="0.25">
      <c r="A29" s="26">
        <v>25</v>
      </c>
      <c r="B29" s="26">
        <f>Abrechnung!B52</f>
        <v>0</v>
      </c>
      <c r="C29" s="29">
        <f>Abrechnung!C52</f>
        <v>0</v>
      </c>
      <c r="D29" s="29" t="str">
        <f>Abrechnung!D52</f>
        <v/>
      </c>
      <c r="E29" s="26">
        <f>Abrechnung!E52</f>
        <v>0</v>
      </c>
      <c r="F29" s="26">
        <f>Abrechnung!F52</f>
        <v>0</v>
      </c>
      <c r="G29" s="29" t="e">
        <f>Resultate!G39</f>
        <v>#N/A</v>
      </c>
      <c r="H29" s="26" t="str">
        <f t="shared" si="1"/>
        <v>0 0, 0</v>
      </c>
      <c r="I29" s="201">
        <f>Abrechnung!J52</f>
        <v>0</v>
      </c>
      <c r="J29" s="201">
        <f>Abrechnung!K52</f>
        <v>0</v>
      </c>
      <c r="K29" s="201">
        <f>Abrechnung!L52</f>
        <v>0</v>
      </c>
      <c r="L29" s="201">
        <f>Abrechnung!M52</f>
        <v>0</v>
      </c>
      <c r="M29" s="201">
        <f>Abrechnung!N52</f>
        <v>0</v>
      </c>
      <c r="N29" s="201">
        <f t="shared" si="0"/>
        <v>0</v>
      </c>
      <c r="P29" s="195">
        <v>1</v>
      </c>
      <c r="Q29" s="195">
        <v>1</v>
      </c>
      <c r="R29" s="195">
        <v>1</v>
      </c>
      <c r="S29" s="196"/>
    </row>
    <row r="30" spans="1:19" x14ac:dyDescent="0.25">
      <c r="A30" s="26">
        <v>26</v>
      </c>
      <c r="B30" s="26">
        <f>Abrechnung!B53</f>
        <v>0</v>
      </c>
      <c r="C30" s="29">
        <f>Abrechnung!C53</f>
        <v>0</v>
      </c>
      <c r="D30" s="29" t="str">
        <f>Abrechnung!D53</f>
        <v/>
      </c>
      <c r="E30" s="26">
        <f>Abrechnung!E53</f>
        <v>0</v>
      </c>
      <c r="F30" s="26">
        <f>Abrechnung!F53</f>
        <v>0</v>
      </c>
      <c r="G30" s="29" t="e">
        <f>Resultate!G40</f>
        <v>#N/A</v>
      </c>
      <c r="H30" s="26" t="str">
        <f t="shared" si="1"/>
        <v>0 0, 0</v>
      </c>
      <c r="I30" s="201">
        <f>Abrechnung!J53</f>
        <v>0</v>
      </c>
      <c r="J30" s="201">
        <f>Abrechnung!K53</f>
        <v>0</v>
      </c>
      <c r="K30" s="201">
        <f>Abrechnung!L53</f>
        <v>0</v>
      </c>
      <c r="L30" s="201">
        <f>Abrechnung!M53</f>
        <v>0</v>
      </c>
      <c r="M30" s="201">
        <f>Abrechnung!N53</f>
        <v>0</v>
      </c>
      <c r="N30" s="201">
        <f t="shared" si="0"/>
        <v>0</v>
      </c>
      <c r="P30" s="195">
        <v>1</v>
      </c>
      <c r="Q30" s="195">
        <v>1</v>
      </c>
      <c r="R30" s="195">
        <v>1</v>
      </c>
      <c r="S30" s="196"/>
    </row>
    <row r="31" spans="1:19" x14ac:dyDescent="0.25">
      <c r="A31" s="26">
        <v>27</v>
      </c>
      <c r="B31" s="26">
        <f>Abrechnung!B54</f>
        <v>0</v>
      </c>
      <c r="C31" s="29">
        <f>Abrechnung!C54</f>
        <v>0</v>
      </c>
      <c r="D31" s="29" t="str">
        <f>Abrechnung!D54</f>
        <v/>
      </c>
      <c r="E31" s="26">
        <f>Abrechnung!E54</f>
        <v>0</v>
      </c>
      <c r="F31" s="26">
        <f>Abrechnung!F54</f>
        <v>0</v>
      </c>
      <c r="G31" s="29" t="e">
        <f>Resultate!G41</f>
        <v>#N/A</v>
      </c>
      <c r="H31" s="26" t="str">
        <f t="shared" si="1"/>
        <v>0 0, 0</v>
      </c>
      <c r="I31" s="201">
        <f>Abrechnung!J54</f>
        <v>0</v>
      </c>
      <c r="J31" s="201">
        <f>Abrechnung!K54</f>
        <v>0</v>
      </c>
      <c r="K31" s="201">
        <f>Abrechnung!L54</f>
        <v>0</v>
      </c>
      <c r="L31" s="201">
        <f>Abrechnung!M54</f>
        <v>0</v>
      </c>
      <c r="M31" s="201">
        <f>Abrechnung!N54</f>
        <v>0</v>
      </c>
      <c r="N31" s="201">
        <f t="shared" si="0"/>
        <v>0</v>
      </c>
      <c r="P31" s="195">
        <v>1</v>
      </c>
      <c r="Q31" s="195">
        <v>1</v>
      </c>
      <c r="R31" s="195">
        <v>1</v>
      </c>
      <c r="S31" s="196"/>
    </row>
    <row r="32" spans="1:19" x14ac:dyDescent="0.25">
      <c r="A32" s="26">
        <v>28</v>
      </c>
      <c r="B32" s="26">
        <f>Abrechnung!B55</f>
        <v>0</v>
      </c>
      <c r="C32" s="29">
        <f>Abrechnung!C55</f>
        <v>0</v>
      </c>
      <c r="D32" s="29" t="str">
        <f>Abrechnung!D55</f>
        <v/>
      </c>
      <c r="E32" s="26">
        <f>Abrechnung!E55</f>
        <v>0</v>
      </c>
      <c r="F32" s="26">
        <f>Abrechnung!F55</f>
        <v>0</v>
      </c>
      <c r="G32" s="29" t="e">
        <f>Resultate!G42</f>
        <v>#N/A</v>
      </c>
      <c r="H32" s="26" t="str">
        <f t="shared" si="1"/>
        <v>0 0, 0</v>
      </c>
      <c r="I32" s="201">
        <f>Abrechnung!J55</f>
        <v>0</v>
      </c>
      <c r="J32" s="201">
        <f>Abrechnung!K55</f>
        <v>0</v>
      </c>
      <c r="K32" s="201">
        <f>Abrechnung!L55</f>
        <v>0</v>
      </c>
      <c r="L32" s="201">
        <f>Abrechnung!M55</f>
        <v>0</v>
      </c>
      <c r="M32" s="201">
        <f>Abrechnung!N55</f>
        <v>0</v>
      </c>
      <c r="N32" s="201">
        <f t="shared" si="0"/>
        <v>0</v>
      </c>
      <c r="P32" s="195">
        <v>1</v>
      </c>
      <c r="Q32" s="195">
        <v>1</v>
      </c>
      <c r="R32" s="195">
        <v>1</v>
      </c>
      <c r="S32" s="196"/>
    </row>
    <row r="33" spans="1:19" x14ac:dyDescent="0.25">
      <c r="A33" s="26">
        <v>29</v>
      </c>
      <c r="B33" s="26">
        <f>Abrechnung!B56</f>
        <v>0</v>
      </c>
      <c r="C33" s="29">
        <f>Abrechnung!C56</f>
        <v>0</v>
      </c>
      <c r="D33" s="29" t="str">
        <f>Abrechnung!D56</f>
        <v/>
      </c>
      <c r="E33" s="26">
        <f>Abrechnung!E56</f>
        <v>0</v>
      </c>
      <c r="F33" s="26">
        <f>Abrechnung!F56</f>
        <v>0</v>
      </c>
      <c r="G33" s="29" t="e">
        <f>Resultate!G43</f>
        <v>#N/A</v>
      </c>
      <c r="H33" s="26" t="str">
        <f t="shared" si="1"/>
        <v>0 0, 0</v>
      </c>
      <c r="I33" s="201">
        <f>Abrechnung!J56</f>
        <v>0</v>
      </c>
      <c r="J33" s="201">
        <f>Abrechnung!K56</f>
        <v>0</v>
      </c>
      <c r="K33" s="201">
        <f>Abrechnung!L56</f>
        <v>0</v>
      </c>
      <c r="L33" s="201">
        <f>Abrechnung!M56</f>
        <v>0</v>
      </c>
      <c r="M33" s="201">
        <f>Abrechnung!N56</f>
        <v>0</v>
      </c>
      <c r="N33" s="201">
        <f t="shared" si="0"/>
        <v>0</v>
      </c>
      <c r="P33" s="195">
        <v>1</v>
      </c>
      <c r="Q33" s="195">
        <v>1</v>
      </c>
      <c r="R33" s="195">
        <v>1</v>
      </c>
      <c r="S33" s="196"/>
    </row>
    <row r="34" spans="1:19" x14ac:dyDescent="0.25">
      <c r="A34" s="26">
        <v>30</v>
      </c>
      <c r="B34" s="26">
        <f>Abrechnung!B57</f>
        <v>0</v>
      </c>
      <c r="C34" s="29">
        <f>Abrechnung!C57</f>
        <v>0</v>
      </c>
      <c r="D34" s="29" t="str">
        <f>Abrechnung!D57</f>
        <v/>
      </c>
      <c r="E34" s="26">
        <f>Abrechnung!E57</f>
        <v>0</v>
      </c>
      <c r="F34" s="26">
        <f>Abrechnung!F57</f>
        <v>0</v>
      </c>
      <c r="G34" s="29" t="e">
        <f>Resultate!G44</f>
        <v>#N/A</v>
      </c>
      <c r="H34" s="26" t="str">
        <f t="shared" si="1"/>
        <v>0 0, 0</v>
      </c>
      <c r="I34" s="201">
        <f>Abrechnung!J57</f>
        <v>0</v>
      </c>
      <c r="J34" s="201">
        <f>Abrechnung!K57</f>
        <v>0</v>
      </c>
      <c r="K34" s="201">
        <f>Abrechnung!L57</f>
        <v>0</v>
      </c>
      <c r="L34" s="201">
        <f>Abrechnung!M57</f>
        <v>0</v>
      </c>
      <c r="M34" s="201">
        <f>Abrechnung!N57</f>
        <v>0</v>
      </c>
      <c r="N34" s="201">
        <f t="shared" si="0"/>
        <v>0</v>
      </c>
      <c r="P34" s="195">
        <v>1</v>
      </c>
      <c r="Q34" s="195">
        <v>1</v>
      </c>
      <c r="R34" s="195">
        <v>1</v>
      </c>
      <c r="S34" s="196"/>
    </row>
    <row r="35" spans="1:19" x14ac:dyDescent="0.25">
      <c r="A35" s="26">
        <v>31</v>
      </c>
      <c r="B35" s="26">
        <f>Abrechnung!B58</f>
        <v>0</v>
      </c>
      <c r="C35" s="29">
        <f>Abrechnung!C58</f>
        <v>0</v>
      </c>
      <c r="D35" s="29" t="str">
        <f>Abrechnung!D58</f>
        <v/>
      </c>
      <c r="E35" s="26">
        <f>Abrechnung!E58</f>
        <v>0</v>
      </c>
      <c r="F35" s="26">
        <f>Abrechnung!F58</f>
        <v>0</v>
      </c>
      <c r="G35" s="29" t="e">
        <f>Resultate!G45</f>
        <v>#N/A</v>
      </c>
      <c r="H35" s="26" t="str">
        <f t="shared" si="1"/>
        <v>0 0, 0</v>
      </c>
      <c r="I35" s="201">
        <f>Abrechnung!J58</f>
        <v>0</v>
      </c>
      <c r="J35" s="201">
        <f>Abrechnung!K58</f>
        <v>0</v>
      </c>
      <c r="K35" s="201">
        <f>Abrechnung!L58</f>
        <v>0</v>
      </c>
      <c r="L35" s="201">
        <f>Abrechnung!M58</f>
        <v>0</v>
      </c>
      <c r="M35" s="201">
        <f>Abrechnung!N58</f>
        <v>0</v>
      </c>
      <c r="N35" s="201">
        <f t="shared" si="0"/>
        <v>0</v>
      </c>
      <c r="P35" s="195">
        <v>1</v>
      </c>
      <c r="Q35" s="195">
        <v>1</v>
      </c>
      <c r="R35" s="195">
        <v>1</v>
      </c>
      <c r="S35" s="196"/>
    </row>
    <row r="36" spans="1:19" x14ac:dyDescent="0.25">
      <c r="A36" s="26">
        <v>32</v>
      </c>
      <c r="B36" s="26">
        <f>Abrechnung!B59</f>
        <v>0</v>
      </c>
      <c r="C36" s="29">
        <f>Abrechnung!C59</f>
        <v>0</v>
      </c>
      <c r="D36" s="29" t="str">
        <f>Abrechnung!D59</f>
        <v/>
      </c>
      <c r="E36" s="26">
        <f>Abrechnung!E59</f>
        <v>0</v>
      </c>
      <c r="F36" s="26">
        <f>Abrechnung!F59</f>
        <v>0</v>
      </c>
      <c r="G36" s="29" t="e">
        <f>Resultate!G46</f>
        <v>#N/A</v>
      </c>
      <c r="H36" s="26" t="str">
        <f t="shared" si="1"/>
        <v>0 0, 0</v>
      </c>
      <c r="I36" s="201">
        <f>Abrechnung!J59</f>
        <v>0</v>
      </c>
      <c r="J36" s="201">
        <f>Abrechnung!K59</f>
        <v>0</v>
      </c>
      <c r="K36" s="201">
        <f>Abrechnung!L59</f>
        <v>0</v>
      </c>
      <c r="L36" s="201">
        <f>Abrechnung!M59</f>
        <v>0</v>
      </c>
      <c r="M36" s="201">
        <f>Abrechnung!N59</f>
        <v>0</v>
      </c>
      <c r="N36" s="201">
        <f t="shared" si="0"/>
        <v>0</v>
      </c>
      <c r="P36" s="195">
        <v>1</v>
      </c>
      <c r="Q36" s="195">
        <v>1</v>
      </c>
      <c r="R36" s="195">
        <v>1</v>
      </c>
      <c r="S36" s="196"/>
    </row>
    <row r="37" spans="1:19" x14ac:dyDescent="0.25">
      <c r="A37" s="26">
        <v>33</v>
      </c>
      <c r="B37" s="26">
        <f>Abrechnung!B60</f>
        <v>0</v>
      </c>
      <c r="C37" s="29">
        <f>Abrechnung!C60</f>
        <v>0</v>
      </c>
      <c r="D37" s="29" t="str">
        <f>Abrechnung!D60</f>
        <v/>
      </c>
      <c r="E37" s="26">
        <f>Abrechnung!E60</f>
        <v>0</v>
      </c>
      <c r="F37" s="26">
        <f>Abrechnung!F60</f>
        <v>0</v>
      </c>
      <c r="G37" s="29" t="e">
        <f>Resultate!G47</f>
        <v>#N/A</v>
      </c>
      <c r="H37" s="26" t="str">
        <f t="shared" si="1"/>
        <v>0 0, 0</v>
      </c>
      <c r="I37" s="201">
        <f>Abrechnung!J60</f>
        <v>0</v>
      </c>
      <c r="J37" s="201">
        <f>Abrechnung!K60</f>
        <v>0</v>
      </c>
      <c r="K37" s="201">
        <f>Abrechnung!L60</f>
        <v>0</v>
      </c>
      <c r="L37" s="201">
        <f>Abrechnung!M60</f>
        <v>0</v>
      </c>
      <c r="M37" s="201">
        <f>Abrechnung!N60</f>
        <v>0</v>
      </c>
      <c r="N37" s="201">
        <f t="shared" si="0"/>
        <v>0</v>
      </c>
      <c r="P37" s="195">
        <v>1</v>
      </c>
      <c r="Q37" s="195">
        <v>1</v>
      </c>
      <c r="R37" s="195">
        <v>1</v>
      </c>
      <c r="S37" s="196"/>
    </row>
    <row r="38" spans="1:19" x14ac:dyDescent="0.25">
      <c r="A38" s="26">
        <v>34</v>
      </c>
      <c r="B38" s="26">
        <f>Abrechnung!B61</f>
        <v>0</v>
      </c>
      <c r="C38" s="29">
        <f>Abrechnung!C61</f>
        <v>0</v>
      </c>
      <c r="D38" s="29" t="str">
        <f>Abrechnung!D61</f>
        <v/>
      </c>
      <c r="E38" s="26">
        <f>Abrechnung!E61</f>
        <v>0</v>
      </c>
      <c r="F38" s="26">
        <f>Abrechnung!F61</f>
        <v>0</v>
      </c>
      <c r="G38" s="29" t="e">
        <f>Resultate!G48</f>
        <v>#N/A</v>
      </c>
      <c r="H38" s="26" t="str">
        <f t="shared" si="1"/>
        <v>0 0, 0</v>
      </c>
      <c r="I38" s="201">
        <f>Abrechnung!J61</f>
        <v>0</v>
      </c>
      <c r="J38" s="201">
        <f>Abrechnung!K61</f>
        <v>0</v>
      </c>
      <c r="K38" s="201">
        <f>Abrechnung!L61</f>
        <v>0</v>
      </c>
      <c r="L38" s="201">
        <f>Abrechnung!M61</f>
        <v>0</v>
      </c>
      <c r="M38" s="201">
        <f>Abrechnung!N61</f>
        <v>0</v>
      </c>
      <c r="N38" s="201">
        <f t="shared" si="0"/>
        <v>0</v>
      </c>
      <c r="P38" s="195">
        <v>1</v>
      </c>
      <c r="Q38" s="195">
        <v>1</v>
      </c>
      <c r="R38" s="195">
        <v>1</v>
      </c>
      <c r="S38" s="196"/>
    </row>
    <row r="39" spans="1:19" x14ac:dyDescent="0.25">
      <c r="A39" s="26">
        <v>35</v>
      </c>
      <c r="B39" s="26">
        <f>Abrechnung!B62</f>
        <v>0</v>
      </c>
      <c r="C39" s="29">
        <f>Abrechnung!C62</f>
        <v>0</v>
      </c>
      <c r="D39" s="29" t="str">
        <f>Abrechnung!D62</f>
        <v/>
      </c>
      <c r="E39" s="26">
        <f>Abrechnung!E62</f>
        <v>0</v>
      </c>
      <c r="F39" s="26">
        <f>Abrechnung!F62</f>
        <v>0</v>
      </c>
      <c r="G39" s="29" t="e">
        <f>Resultate!G49</f>
        <v>#N/A</v>
      </c>
      <c r="H39" s="26" t="str">
        <f t="shared" si="1"/>
        <v>0 0, 0</v>
      </c>
      <c r="I39" s="201">
        <f>Abrechnung!J62</f>
        <v>0</v>
      </c>
      <c r="J39" s="201">
        <f>Abrechnung!K62</f>
        <v>0</v>
      </c>
      <c r="K39" s="201">
        <f>Abrechnung!L62</f>
        <v>0</v>
      </c>
      <c r="L39" s="201">
        <f>Abrechnung!M62</f>
        <v>0</v>
      </c>
      <c r="M39" s="201">
        <f>Abrechnung!N62</f>
        <v>0</v>
      </c>
      <c r="N39" s="201">
        <f t="shared" si="0"/>
        <v>0</v>
      </c>
      <c r="P39" s="195">
        <v>1</v>
      </c>
      <c r="Q39" s="195">
        <v>1</v>
      </c>
      <c r="R39" s="195">
        <v>1</v>
      </c>
      <c r="S39" s="196"/>
    </row>
    <row r="40" spans="1:19" x14ac:dyDescent="0.25">
      <c r="A40" s="26">
        <v>36</v>
      </c>
      <c r="B40" s="26">
        <f>Abrechnung!B63</f>
        <v>0</v>
      </c>
      <c r="C40" s="29">
        <f>Abrechnung!C63</f>
        <v>0</v>
      </c>
      <c r="D40" s="29" t="str">
        <f>Abrechnung!D63</f>
        <v/>
      </c>
      <c r="E40" s="26">
        <f>Abrechnung!E63</f>
        <v>0</v>
      </c>
      <c r="F40" s="26">
        <f>Abrechnung!F63</f>
        <v>0</v>
      </c>
      <c r="G40" s="29" t="e">
        <f>Resultate!G50</f>
        <v>#N/A</v>
      </c>
      <c r="H40" s="26" t="str">
        <f t="shared" si="1"/>
        <v>0 0, 0</v>
      </c>
      <c r="I40" s="201">
        <f>Abrechnung!J63</f>
        <v>0</v>
      </c>
      <c r="J40" s="201">
        <f>Abrechnung!K63</f>
        <v>0</v>
      </c>
      <c r="K40" s="201">
        <f>Abrechnung!L63</f>
        <v>0</v>
      </c>
      <c r="L40" s="201">
        <f>Abrechnung!M63</f>
        <v>0</v>
      </c>
      <c r="M40" s="201">
        <f>Abrechnung!N63</f>
        <v>0</v>
      </c>
      <c r="N40" s="201">
        <f t="shared" si="0"/>
        <v>0</v>
      </c>
      <c r="P40" s="195">
        <v>1</v>
      </c>
      <c r="Q40" s="195">
        <v>1</v>
      </c>
      <c r="R40" s="195">
        <v>1</v>
      </c>
      <c r="S40" s="196"/>
    </row>
    <row r="41" spans="1:19" x14ac:dyDescent="0.25">
      <c r="A41" s="26">
        <v>37</v>
      </c>
      <c r="B41" s="26">
        <f>Abrechnung!B64</f>
        <v>0</v>
      </c>
      <c r="C41" s="29">
        <f>Abrechnung!C64</f>
        <v>0</v>
      </c>
      <c r="D41" s="29" t="str">
        <f>Abrechnung!D64</f>
        <v/>
      </c>
      <c r="E41" s="26">
        <f>Abrechnung!E64</f>
        <v>0</v>
      </c>
      <c r="F41" s="26">
        <f>Abrechnung!F64</f>
        <v>0</v>
      </c>
      <c r="G41" s="29" t="e">
        <f>Resultate!G51</f>
        <v>#N/A</v>
      </c>
      <c r="H41" s="26" t="str">
        <f t="shared" si="1"/>
        <v>0 0, 0</v>
      </c>
      <c r="I41" s="201">
        <f>Abrechnung!J64</f>
        <v>0</v>
      </c>
      <c r="J41" s="201">
        <f>Abrechnung!K64</f>
        <v>0</v>
      </c>
      <c r="K41" s="201">
        <f>Abrechnung!L64</f>
        <v>0</v>
      </c>
      <c r="L41" s="201">
        <f>Abrechnung!M64</f>
        <v>0</v>
      </c>
      <c r="M41" s="201">
        <f>Abrechnung!N64</f>
        <v>0</v>
      </c>
      <c r="N41" s="201">
        <f t="shared" si="0"/>
        <v>0</v>
      </c>
      <c r="P41" s="195">
        <v>1</v>
      </c>
      <c r="Q41" s="195">
        <v>1</v>
      </c>
      <c r="R41" s="195">
        <v>1</v>
      </c>
      <c r="S41" s="196"/>
    </row>
    <row r="42" spans="1:19" x14ac:dyDescent="0.25">
      <c r="A42" s="26">
        <v>38</v>
      </c>
      <c r="B42" s="26">
        <f>Abrechnung!B65</f>
        <v>0</v>
      </c>
      <c r="C42" s="29">
        <f>Abrechnung!C65</f>
        <v>0</v>
      </c>
      <c r="D42" s="29" t="str">
        <f>Abrechnung!D65</f>
        <v/>
      </c>
      <c r="E42" s="26">
        <f>Abrechnung!E65</f>
        <v>0</v>
      </c>
      <c r="F42" s="26">
        <f>Abrechnung!F65</f>
        <v>0</v>
      </c>
      <c r="G42" s="29" t="e">
        <f>Resultate!G52</f>
        <v>#N/A</v>
      </c>
      <c r="H42" s="26" t="str">
        <f t="shared" si="1"/>
        <v>0 0, 0</v>
      </c>
      <c r="I42" s="201">
        <f>Abrechnung!J65</f>
        <v>0</v>
      </c>
      <c r="J42" s="201">
        <f>Abrechnung!K65</f>
        <v>0</v>
      </c>
      <c r="K42" s="201">
        <f>Abrechnung!L65</f>
        <v>0</v>
      </c>
      <c r="L42" s="201">
        <f>Abrechnung!M65</f>
        <v>0</v>
      </c>
      <c r="M42" s="201">
        <f>Abrechnung!N65</f>
        <v>0</v>
      </c>
      <c r="N42" s="201">
        <f t="shared" si="0"/>
        <v>0</v>
      </c>
      <c r="P42" s="195">
        <v>1</v>
      </c>
      <c r="Q42" s="195">
        <v>1</v>
      </c>
      <c r="R42" s="195">
        <v>1</v>
      </c>
      <c r="S42" s="196"/>
    </row>
    <row r="43" spans="1:19" x14ac:dyDescent="0.25">
      <c r="A43" s="26">
        <v>39</v>
      </c>
      <c r="B43" s="26">
        <f>Abrechnung!B66</f>
        <v>0</v>
      </c>
      <c r="C43" s="29">
        <f>Abrechnung!C66</f>
        <v>0</v>
      </c>
      <c r="D43" s="29" t="str">
        <f>Abrechnung!D66</f>
        <v/>
      </c>
      <c r="E43" s="26">
        <f>Abrechnung!E66</f>
        <v>0</v>
      </c>
      <c r="F43" s="26">
        <f>Abrechnung!F66</f>
        <v>0</v>
      </c>
      <c r="G43" s="29" t="e">
        <f>Resultate!G53</f>
        <v>#N/A</v>
      </c>
      <c r="H43" s="26" t="str">
        <f t="shared" si="1"/>
        <v>0 0, 0</v>
      </c>
      <c r="I43" s="201">
        <f>Abrechnung!J66</f>
        <v>0</v>
      </c>
      <c r="J43" s="201">
        <f>Abrechnung!K66</f>
        <v>0</v>
      </c>
      <c r="K43" s="201">
        <f>Abrechnung!L66</f>
        <v>0</v>
      </c>
      <c r="L43" s="201">
        <f>Abrechnung!M66</f>
        <v>0</v>
      </c>
      <c r="M43" s="201">
        <f>Abrechnung!N66</f>
        <v>0</v>
      </c>
      <c r="N43" s="201">
        <f t="shared" si="0"/>
        <v>0</v>
      </c>
      <c r="P43" s="195">
        <v>1</v>
      </c>
      <c r="Q43" s="195">
        <v>1</v>
      </c>
      <c r="R43" s="195">
        <v>1</v>
      </c>
      <c r="S43" s="196"/>
    </row>
    <row r="44" spans="1:19" x14ac:dyDescent="0.25">
      <c r="A44" s="26">
        <v>40</v>
      </c>
      <c r="B44" s="26">
        <f>Abrechnung!B67</f>
        <v>0</v>
      </c>
      <c r="C44" s="29">
        <f>Abrechnung!C67</f>
        <v>0</v>
      </c>
      <c r="D44" s="29" t="str">
        <f>Abrechnung!D67</f>
        <v/>
      </c>
      <c r="E44" s="26">
        <f>Abrechnung!E67</f>
        <v>0</v>
      </c>
      <c r="F44" s="26">
        <f>Abrechnung!F67</f>
        <v>0</v>
      </c>
      <c r="G44" s="29" t="e">
        <f>Resultate!G54</f>
        <v>#N/A</v>
      </c>
      <c r="H44" s="26" t="str">
        <f t="shared" si="1"/>
        <v>0 0, 0</v>
      </c>
      <c r="I44" s="201">
        <f>Abrechnung!J67</f>
        <v>0</v>
      </c>
      <c r="J44" s="201">
        <f>Abrechnung!K67</f>
        <v>0</v>
      </c>
      <c r="K44" s="201">
        <f>Abrechnung!L67</f>
        <v>0</v>
      </c>
      <c r="L44" s="201">
        <f>Abrechnung!M67</f>
        <v>0</v>
      </c>
      <c r="M44" s="201">
        <f>Abrechnung!N67</f>
        <v>0</v>
      </c>
      <c r="N44" s="201">
        <f t="shared" si="0"/>
        <v>0</v>
      </c>
      <c r="P44" s="195">
        <v>1</v>
      </c>
      <c r="Q44" s="195">
        <v>1</v>
      </c>
      <c r="R44" s="195">
        <v>1</v>
      </c>
      <c r="S44" s="196"/>
    </row>
    <row r="45" spans="1:19" x14ac:dyDescent="0.25">
      <c r="C45" s="29"/>
      <c r="D45" s="29"/>
      <c r="G45" s="29"/>
      <c r="I45" s="201"/>
      <c r="J45" s="201"/>
      <c r="K45" s="201"/>
      <c r="L45" s="201"/>
      <c r="M45" s="201"/>
      <c r="N45" s="201"/>
      <c r="P45" s="195"/>
      <c r="Q45" s="195"/>
      <c r="R45" s="195"/>
      <c r="S45" s="196"/>
    </row>
    <row r="46" spans="1:19" x14ac:dyDescent="0.25">
      <c r="C46" s="29"/>
      <c r="D46" s="29"/>
      <c r="G46" s="29"/>
      <c r="I46" s="201"/>
      <c r="J46" s="201"/>
      <c r="K46" s="201"/>
      <c r="L46" s="201"/>
      <c r="M46" s="201"/>
      <c r="N46" s="201"/>
      <c r="P46" s="173"/>
      <c r="Q46" s="173"/>
      <c r="R46" s="173"/>
      <c r="S46" s="196"/>
    </row>
    <row r="47" spans="1:19" x14ac:dyDescent="0.25">
      <c r="C47" s="29"/>
      <c r="D47" s="29"/>
      <c r="G47" s="29"/>
      <c r="I47" s="201"/>
      <c r="J47" s="201"/>
      <c r="K47" s="201"/>
      <c r="L47" s="201"/>
      <c r="M47" s="201"/>
      <c r="N47" s="201"/>
      <c r="P47" s="173"/>
      <c r="Q47" s="173"/>
      <c r="R47" s="173"/>
      <c r="S47" s="196"/>
    </row>
    <row r="48" spans="1:19" x14ac:dyDescent="0.25">
      <c r="C48" s="29"/>
      <c r="D48" s="29"/>
      <c r="G48" s="29"/>
      <c r="I48" s="201"/>
      <c r="J48" s="201"/>
      <c r="K48" s="201"/>
      <c r="L48" s="201"/>
      <c r="M48" s="201"/>
      <c r="N48" s="201"/>
      <c r="P48" s="173"/>
      <c r="Q48" s="173"/>
      <c r="R48" s="173"/>
      <c r="S48" s="196"/>
    </row>
    <row r="49" spans="1:19" x14ac:dyDescent="0.25">
      <c r="C49" s="29"/>
      <c r="D49" s="29"/>
      <c r="G49" s="29"/>
      <c r="I49" s="201"/>
      <c r="J49" s="201"/>
      <c r="K49" s="201"/>
      <c r="L49" s="201"/>
      <c r="M49" s="201"/>
      <c r="N49" s="201"/>
      <c r="P49" s="173"/>
      <c r="Q49" s="173"/>
      <c r="R49" s="173"/>
      <c r="S49" s="196"/>
    </row>
    <row r="50" spans="1:19" x14ac:dyDescent="0.25">
      <c r="C50" s="29"/>
      <c r="D50" s="29"/>
      <c r="G50" s="29"/>
      <c r="I50" s="201"/>
      <c r="J50" s="201"/>
      <c r="K50" s="201"/>
      <c r="L50" s="201"/>
      <c r="M50" s="201"/>
      <c r="N50" s="201"/>
      <c r="P50" s="173"/>
      <c r="Q50" s="173"/>
      <c r="R50" s="173"/>
      <c r="S50" s="196"/>
    </row>
    <row r="51" spans="1:19" x14ac:dyDescent="0.25">
      <c r="C51" s="29"/>
      <c r="D51" s="29"/>
      <c r="G51" s="29"/>
      <c r="I51" s="201"/>
      <c r="J51" s="201"/>
      <c r="K51" s="201"/>
      <c r="L51" s="201"/>
      <c r="M51" s="201"/>
      <c r="N51" s="201"/>
      <c r="P51" s="173"/>
      <c r="Q51" s="173"/>
      <c r="R51" s="173"/>
      <c r="S51" s="196"/>
    </row>
    <row r="52" spans="1:19" x14ac:dyDescent="0.25">
      <c r="C52" s="29"/>
      <c r="D52" s="29"/>
      <c r="G52" s="29"/>
      <c r="I52" s="201"/>
      <c r="J52" s="201"/>
      <c r="K52" s="201"/>
      <c r="L52" s="201"/>
      <c r="M52" s="201"/>
      <c r="N52" s="201"/>
      <c r="P52" s="173"/>
      <c r="Q52" s="173"/>
      <c r="R52" s="173"/>
      <c r="S52" s="196"/>
    </row>
    <row r="53" spans="1:19" x14ac:dyDescent="0.25">
      <c r="C53" s="29"/>
      <c r="D53" s="29"/>
      <c r="G53" s="29"/>
      <c r="I53" s="201"/>
      <c r="J53" s="201"/>
      <c r="K53" s="201"/>
      <c r="L53" s="201"/>
      <c r="M53" s="201"/>
      <c r="N53" s="201"/>
      <c r="P53" s="173"/>
      <c r="Q53" s="173"/>
      <c r="R53" s="173"/>
      <c r="S53" s="196"/>
    </row>
    <row r="54" spans="1:19" x14ac:dyDescent="0.25">
      <c r="C54" s="29"/>
      <c r="D54" s="29"/>
      <c r="G54" s="29"/>
      <c r="I54" s="201"/>
      <c r="J54" s="201"/>
      <c r="K54" s="201"/>
      <c r="L54" s="201"/>
      <c r="M54" s="201"/>
      <c r="N54" s="201"/>
      <c r="P54" s="173"/>
      <c r="Q54" s="173"/>
      <c r="R54" s="173"/>
      <c r="S54" s="196"/>
    </row>
    <row r="55" spans="1:19" x14ac:dyDescent="0.25">
      <c r="C55" s="29"/>
      <c r="D55" s="29"/>
      <c r="G55" s="29"/>
      <c r="I55" s="201"/>
      <c r="J55" s="201"/>
      <c r="K55" s="201"/>
      <c r="L55" s="201"/>
      <c r="M55" s="201"/>
      <c r="N55" s="201"/>
      <c r="P55" s="173"/>
      <c r="Q55" s="173"/>
      <c r="R55" s="173"/>
      <c r="S55" s="196"/>
    </row>
    <row r="56" spans="1:19" x14ac:dyDescent="0.25">
      <c r="C56" s="29"/>
      <c r="D56" s="29"/>
      <c r="G56" s="29"/>
      <c r="I56" s="201"/>
      <c r="J56" s="201"/>
      <c r="K56" s="201"/>
      <c r="L56" s="201"/>
      <c r="M56" s="201"/>
      <c r="N56" s="201"/>
      <c r="P56" s="173"/>
      <c r="Q56" s="173"/>
      <c r="R56" s="173"/>
      <c r="S56" s="196"/>
    </row>
    <row r="57" spans="1:19" x14ac:dyDescent="0.25">
      <c r="C57" s="29"/>
      <c r="D57" s="29"/>
      <c r="G57" s="29"/>
      <c r="I57" s="201"/>
      <c r="J57" s="201"/>
      <c r="K57" s="201"/>
      <c r="L57" s="201"/>
      <c r="M57" s="201"/>
      <c r="N57" s="201"/>
      <c r="P57" s="173"/>
      <c r="Q57" s="173"/>
      <c r="R57" s="173"/>
      <c r="S57" s="196"/>
    </row>
    <row r="58" spans="1:19" x14ac:dyDescent="0.25">
      <c r="C58" s="29"/>
      <c r="D58" s="29"/>
      <c r="G58" s="29"/>
      <c r="I58" s="201"/>
      <c r="J58" s="201"/>
      <c r="K58" s="201"/>
      <c r="L58" s="201"/>
      <c r="M58" s="201"/>
      <c r="N58" s="201"/>
      <c r="P58" s="173"/>
      <c r="Q58" s="173"/>
      <c r="R58" s="173"/>
      <c r="S58" s="196"/>
    </row>
    <row r="59" spans="1:19" x14ac:dyDescent="0.25">
      <c r="C59" s="29"/>
      <c r="D59" s="29"/>
      <c r="G59" s="29"/>
      <c r="I59" s="201"/>
      <c r="J59" s="201"/>
      <c r="K59" s="201"/>
      <c r="L59" s="201"/>
      <c r="M59" s="201"/>
      <c r="N59" s="201"/>
      <c r="P59" s="173"/>
      <c r="Q59" s="173"/>
      <c r="R59" s="173"/>
      <c r="S59" s="196"/>
    </row>
    <row r="60" spans="1:19" x14ac:dyDescent="0.25">
      <c r="C60" s="29"/>
      <c r="D60" s="29"/>
      <c r="G60" s="29"/>
      <c r="I60" s="201"/>
      <c r="J60" s="201"/>
      <c r="K60" s="201"/>
      <c r="L60" s="201"/>
      <c r="M60" s="201"/>
      <c r="N60" s="201"/>
      <c r="P60" s="173"/>
      <c r="Q60" s="173"/>
      <c r="R60" s="173"/>
      <c r="S60" s="196"/>
    </row>
    <row r="61" spans="1:19" x14ac:dyDescent="0.25">
      <c r="C61" s="29"/>
      <c r="D61" s="29"/>
      <c r="G61" s="29"/>
      <c r="I61" s="201"/>
      <c r="J61" s="201"/>
      <c r="K61" s="201"/>
      <c r="L61" s="201"/>
      <c r="M61" s="201"/>
      <c r="N61" s="201"/>
      <c r="P61" s="173"/>
      <c r="Q61" s="173"/>
      <c r="R61" s="173"/>
      <c r="S61" s="196"/>
    </row>
    <row r="62" spans="1:19" x14ac:dyDescent="0.25">
      <c r="C62" s="29"/>
      <c r="D62" s="29"/>
      <c r="G62" s="29"/>
      <c r="I62" s="201"/>
      <c r="J62" s="201"/>
      <c r="K62" s="201"/>
      <c r="L62" s="201"/>
      <c r="M62" s="201"/>
      <c r="N62" s="201"/>
      <c r="P62" s="173"/>
      <c r="Q62" s="173"/>
      <c r="R62" s="173"/>
      <c r="S62" s="196"/>
    </row>
    <row r="64" spans="1:19" x14ac:dyDescent="0.25">
      <c r="A64" s="26" t="s">
        <v>10</v>
      </c>
      <c r="C64" s="26" t="str">
        <f>Abrechnung!C70</f>
        <v>Bemerkung bei U10/U13/U15 Stellung in der Spalte hinterstehen Spalte angeben (siehe Kommentar)</v>
      </c>
    </row>
    <row r="65" spans="3:3" x14ac:dyDescent="0.25">
      <c r="C65" s="26">
        <f>Abrechnung!C71</f>
        <v>0</v>
      </c>
    </row>
  </sheetData>
  <sheetProtection password="CA2D" sheet="1" objects="1" scenarios="1"/>
  <mergeCells count="1">
    <mergeCell ref="D1:E1"/>
  </mergeCells>
  <conditionalFormatting sqref="A1:B1">
    <cfRule type="cellIs" dxfId="2" priority="1" stopIfTrue="1" operator="equal">
      <formula>0</formula>
    </cfRule>
  </conditionalFormatting>
  <conditionalFormatting sqref="G5:N62">
    <cfRule type="expression" dxfId="1" priority="4" stopIfTrue="1">
      <formula>$B5=0</formula>
    </cfRule>
  </conditionalFormatting>
  <conditionalFormatting sqref="M1 A2:N2 G3:N3 A3:F62 G4 O5:O62 A63:N66">
    <cfRule type="cellIs" dxfId="0" priority="5" stopIfTrue="1" operator="equal">
      <formula>0</formula>
    </cfRule>
  </conditionalFormatting>
  <pageMargins left="0.59055118110236227" right="0.59055118110236227" top="0.31496062992125984" bottom="0.47244094488188981" header="0.51181102362204722" footer="0.31496062992125984"/>
  <pageSetup paperSize="9" scale="87" fitToHeight="2" orientation="landscape" r:id="rId1"/>
  <headerFooter alignWithMargins="0">
    <oddFooter>&amp;L&amp;8&amp;F&amp;CSeite &amp;P&amp;R&amp;8© 2010 by LKSV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4">
    <tabColor indexed="10"/>
  </sheetPr>
  <dimension ref="A1:W66"/>
  <sheetViews>
    <sheetView workbookViewId="0">
      <selection activeCell="A11" sqref="A11"/>
    </sheetView>
  </sheetViews>
  <sheetFormatPr baseColWidth="10" defaultColWidth="11.44140625" defaultRowHeight="13.2" x14ac:dyDescent="0.25"/>
  <cols>
    <col min="1" max="1" width="21.6640625" style="9" customWidth="1"/>
    <col min="2" max="2" width="11.44140625" style="9"/>
    <col min="3" max="3" width="19.88671875" style="9" customWidth="1"/>
    <col min="4" max="9" width="11.44140625" style="9"/>
    <col min="10" max="10" width="23.44140625" style="9" customWidth="1"/>
    <col min="11" max="16384" width="11.44140625" style="9"/>
  </cols>
  <sheetData>
    <row r="1" spans="1:23" s="5" customFormat="1" ht="17.399999999999999" x14ac:dyDescent="0.3">
      <c r="A1" s="10" t="s">
        <v>11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 t="s">
        <v>168</v>
      </c>
      <c r="Q1" s="19"/>
      <c r="R1" s="19"/>
      <c r="S1" s="19"/>
      <c r="T1" s="19"/>
      <c r="U1" s="19"/>
      <c r="V1" s="19"/>
      <c r="W1" s="19"/>
    </row>
    <row r="2" spans="1:23" x14ac:dyDescent="0.25">
      <c r="D2" s="6"/>
      <c r="E2" s="239" t="s">
        <v>170</v>
      </c>
      <c r="F2" s="239"/>
      <c r="G2" s="239"/>
      <c r="H2" s="239"/>
      <c r="I2" s="239"/>
      <c r="J2" s="19"/>
      <c r="K2" s="19"/>
      <c r="L2" s="19"/>
      <c r="M2" s="19"/>
      <c r="N2" s="19"/>
      <c r="O2" s="19"/>
      <c r="P2" s="21" t="s">
        <v>8</v>
      </c>
      <c r="Q2" s="21" t="s">
        <v>25</v>
      </c>
      <c r="R2" s="21" t="s">
        <v>160</v>
      </c>
      <c r="S2" s="21" t="s">
        <v>169</v>
      </c>
      <c r="T2" s="19"/>
      <c r="U2" s="19"/>
      <c r="V2" s="19"/>
      <c r="W2" s="19"/>
    </row>
    <row r="3" spans="1:23" s="5" customFormat="1" x14ac:dyDescent="0.25">
      <c r="A3" s="7" t="s">
        <v>17</v>
      </c>
      <c r="B3" s="9">
        <v>1</v>
      </c>
      <c r="C3" s="11" t="s">
        <v>8</v>
      </c>
      <c r="D3" t="s">
        <v>140</v>
      </c>
      <c r="E3" s="22" t="s">
        <v>178</v>
      </c>
      <c r="F3" s="22" t="s">
        <v>179</v>
      </c>
      <c r="G3" s="23" t="s">
        <v>171</v>
      </c>
      <c r="H3" s="23" t="s">
        <v>172</v>
      </c>
      <c r="I3" s="23" t="s">
        <v>173</v>
      </c>
      <c r="J3" s="21" t="s">
        <v>181</v>
      </c>
      <c r="K3" s="21" t="s">
        <v>182</v>
      </c>
      <c r="L3" s="21" t="s">
        <v>183</v>
      </c>
      <c r="M3" s="21" t="s">
        <v>184</v>
      </c>
      <c r="N3" s="21" t="s">
        <v>185</v>
      </c>
      <c r="O3" s="21"/>
      <c r="P3" s="21">
        <f>B3</f>
        <v>1</v>
      </c>
      <c r="Q3" s="21" t="str">
        <f>$E$3</f>
        <v>U19/21</v>
      </c>
      <c r="R3" s="21" t="str">
        <f>P3&amp;Q3</f>
        <v>1U19/21</v>
      </c>
      <c r="S3" s="21">
        <f>IF(P3=1,101,E3)</f>
        <v>101</v>
      </c>
      <c r="T3" s="19"/>
      <c r="U3" s="19"/>
      <c r="V3" s="19"/>
      <c r="W3" s="19"/>
    </row>
    <row r="4" spans="1:23" x14ac:dyDescent="0.25">
      <c r="A4" s="8" t="str">
        <f>A65 &amp; " - " &amp; C4</f>
        <v>G10 - Luftgewehr</v>
      </c>
      <c r="B4">
        <v>2</v>
      </c>
      <c r="C4" s="8" t="s">
        <v>146</v>
      </c>
      <c r="D4" t="s">
        <v>144</v>
      </c>
      <c r="E4" s="21">
        <v>80</v>
      </c>
      <c r="F4" s="21">
        <v>75</v>
      </c>
      <c r="G4" s="21">
        <v>84</v>
      </c>
      <c r="H4" s="21">
        <v>80</v>
      </c>
      <c r="I4" s="21">
        <v>75</v>
      </c>
      <c r="J4" s="21">
        <v>68</v>
      </c>
      <c r="K4" s="21">
        <v>68</v>
      </c>
      <c r="L4" s="21">
        <v>70</v>
      </c>
      <c r="M4" s="21">
        <v>70</v>
      </c>
      <c r="N4" s="21">
        <v>70</v>
      </c>
      <c r="O4" s="21"/>
      <c r="P4" s="21">
        <f>B4</f>
        <v>2</v>
      </c>
      <c r="Q4" s="21" t="str">
        <f>$E$3</f>
        <v>U19/21</v>
      </c>
      <c r="R4" s="21" t="str">
        <f t="shared" ref="R4:R20" si="0">P4&amp;Q4</f>
        <v>2U19/21</v>
      </c>
      <c r="S4" s="21">
        <f>IF(P4=1,101,E4)</f>
        <v>80</v>
      </c>
      <c r="T4" s="19"/>
      <c r="U4" s="19"/>
      <c r="V4" s="19"/>
      <c r="W4" s="19"/>
    </row>
    <row r="5" spans="1:23" x14ac:dyDescent="0.25">
      <c r="A5" s="8" t="str">
        <f>A66 &amp; " - " &amp; C5</f>
        <v>P10 - Luftpistole</v>
      </c>
      <c r="B5">
        <v>3</v>
      </c>
      <c r="C5" s="8" t="s">
        <v>149</v>
      </c>
      <c r="D5" t="s">
        <v>145</v>
      </c>
      <c r="E5" s="21">
        <v>83</v>
      </c>
      <c r="F5" s="21">
        <v>78</v>
      </c>
      <c r="G5" s="21">
        <v>88</v>
      </c>
      <c r="H5" s="21">
        <v>83</v>
      </c>
      <c r="I5" s="21">
        <v>78</v>
      </c>
      <c r="J5" s="21">
        <v>73</v>
      </c>
      <c r="K5" s="21">
        <v>73</v>
      </c>
      <c r="L5" s="21">
        <v>73</v>
      </c>
      <c r="M5" s="21">
        <v>73</v>
      </c>
      <c r="N5" s="21">
        <v>73</v>
      </c>
      <c r="O5" s="21"/>
      <c r="P5" s="21">
        <f>B5</f>
        <v>3</v>
      </c>
      <c r="Q5" s="21" t="str">
        <f>$E$3</f>
        <v>U19/21</v>
      </c>
      <c r="R5" s="21" t="str">
        <f t="shared" si="0"/>
        <v>3U19/21</v>
      </c>
      <c r="S5" s="21">
        <f>IF(P5=1,101,E5)</f>
        <v>83</v>
      </c>
      <c r="T5" s="19"/>
      <c r="U5" s="19"/>
      <c r="V5" s="19"/>
      <c r="W5" s="19"/>
    </row>
    <row r="6" spans="1:23" x14ac:dyDescent="0.25">
      <c r="A6" s="8"/>
      <c r="B6"/>
      <c r="C6" s="18"/>
      <c r="D6" s="23"/>
      <c r="E6" s="22"/>
      <c r="F6" s="22"/>
      <c r="G6" s="22"/>
      <c r="H6" s="22"/>
      <c r="I6" s="22"/>
      <c r="J6" s="19"/>
      <c r="K6" s="19"/>
      <c r="L6" s="19"/>
      <c r="M6" s="19"/>
      <c r="N6" s="19"/>
      <c r="O6" s="19"/>
      <c r="P6" s="21">
        <f>B3</f>
        <v>1</v>
      </c>
      <c r="Q6" s="21" t="str">
        <f>$F$3</f>
        <v>U17</v>
      </c>
      <c r="R6" s="21" t="str">
        <f t="shared" si="0"/>
        <v>1U17</v>
      </c>
      <c r="S6" s="21">
        <f>IF(P6=1,101,F3)</f>
        <v>101</v>
      </c>
      <c r="T6" s="19"/>
      <c r="U6" s="19"/>
      <c r="V6" s="19"/>
      <c r="W6" s="19"/>
    </row>
    <row r="7" spans="1:23" x14ac:dyDescent="0.25">
      <c r="A7" s="8"/>
      <c r="C7" s="18"/>
      <c r="D7" s="23"/>
      <c r="E7" s="22"/>
      <c r="F7" s="22"/>
      <c r="G7" s="22"/>
      <c r="H7" s="22"/>
      <c r="I7" s="22"/>
      <c r="J7" s="19"/>
      <c r="K7" s="19"/>
      <c r="L7" s="19"/>
      <c r="M7" s="19"/>
      <c r="N7" s="19"/>
      <c r="O7" s="19"/>
      <c r="P7" s="21">
        <f>B4</f>
        <v>2</v>
      </c>
      <c r="Q7" s="21" t="str">
        <f>$F$3</f>
        <v>U17</v>
      </c>
      <c r="R7" s="21" t="str">
        <f t="shared" si="0"/>
        <v>2U17</v>
      </c>
      <c r="S7" s="21">
        <f>IF(P7=1,101,F4)</f>
        <v>75</v>
      </c>
      <c r="T7" s="19"/>
      <c r="U7" s="19"/>
      <c r="V7" s="19"/>
      <c r="W7" s="19"/>
    </row>
    <row r="8" spans="1:23" x14ac:dyDescent="0.25">
      <c r="A8" s="8"/>
      <c r="C8" s="8"/>
      <c r="D8" s="23"/>
      <c r="E8" s="22"/>
      <c r="F8" s="22"/>
      <c r="G8" s="22"/>
      <c r="H8" s="22"/>
      <c r="I8" s="22"/>
      <c r="J8" s="19"/>
      <c r="K8" s="19"/>
      <c r="L8" s="19"/>
      <c r="M8" s="19"/>
      <c r="N8" s="19"/>
      <c r="O8" s="19"/>
      <c r="P8" s="21">
        <f>B5</f>
        <v>3</v>
      </c>
      <c r="Q8" s="21" t="str">
        <f>$F$3</f>
        <v>U17</v>
      </c>
      <c r="R8" s="21" t="str">
        <f t="shared" si="0"/>
        <v>3U17</v>
      </c>
      <c r="S8" s="21">
        <f>IF(P8=1,101,F5)</f>
        <v>78</v>
      </c>
      <c r="T8" s="19"/>
      <c r="U8" s="19"/>
      <c r="V8" s="19"/>
      <c r="W8" s="19"/>
    </row>
    <row r="9" spans="1:23" x14ac:dyDescent="0.25">
      <c r="A9" s="8"/>
      <c r="C9" s="8"/>
      <c r="D9" s="23"/>
      <c r="E9" s="22"/>
      <c r="F9" s="22"/>
      <c r="G9" s="22"/>
      <c r="H9" s="22"/>
      <c r="I9" s="22"/>
      <c r="J9" s="19"/>
      <c r="K9" s="19"/>
      <c r="L9" s="19"/>
      <c r="M9" s="19"/>
      <c r="N9" s="19"/>
      <c r="O9" s="19"/>
      <c r="P9" s="21">
        <f>B3</f>
        <v>1</v>
      </c>
      <c r="Q9" s="21" t="str">
        <f>$G$3</f>
        <v>E/S</v>
      </c>
      <c r="R9" s="21" t="str">
        <f t="shared" si="0"/>
        <v>1E/S</v>
      </c>
      <c r="S9" s="21">
        <f>IF(P9=1,101,G3)</f>
        <v>101</v>
      </c>
      <c r="T9" s="19"/>
      <c r="U9" s="19"/>
      <c r="V9" s="19"/>
      <c r="W9" s="19"/>
    </row>
    <row r="10" spans="1:23" x14ac:dyDescent="0.25">
      <c r="A10" s="8"/>
      <c r="B10"/>
      <c r="C10" s="8"/>
      <c r="D10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1">
        <f>B4</f>
        <v>2</v>
      </c>
      <c r="Q10" s="21" t="str">
        <f>$G$3</f>
        <v>E/S</v>
      </c>
      <c r="R10" s="21" t="str">
        <f t="shared" si="0"/>
        <v>2E/S</v>
      </c>
      <c r="S10" s="21">
        <f>IF(P10=1,101,G4)</f>
        <v>84</v>
      </c>
      <c r="T10" s="19"/>
      <c r="U10" s="19"/>
      <c r="V10" s="19"/>
      <c r="W10" s="19"/>
    </row>
    <row r="11" spans="1:23" x14ac:dyDescent="0.25">
      <c r="A11" s="8"/>
      <c r="B11"/>
      <c r="C11" s="8"/>
      <c r="D1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1">
        <f>B5</f>
        <v>3</v>
      </c>
      <c r="Q11" s="21" t="str">
        <f>$G$3</f>
        <v>E/S</v>
      </c>
      <c r="R11" s="21" t="str">
        <f t="shared" si="0"/>
        <v>3E/S</v>
      </c>
      <c r="S11" s="21">
        <f>IF(P11=1,101,G5)</f>
        <v>88</v>
      </c>
      <c r="T11" s="19"/>
      <c r="U11" s="19"/>
      <c r="V11" s="19"/>
      <c r="W11" s="19"/>
    </row>
    <row r="12" spans="1:23" x14ac:dyDescent="0.25">
      <c r="A12" s="8"/>
      <c r="B12"/>
      <c r="C12" s="8"/>
      <c r="D12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1">
        <f>B3</f>
        <v>1</v>
      </c>
      <c r="Q12" s="21" t="str">
        <f>$H$3</f>
        <v>V</v>
      </c>
      <c r="R12" s="21" t="str">
        <f t="shared" si="0"/>
        <v>1V</v>
      </c>
      <c r="S12" s="21">
        <f>IF(P12=1,101,H3)</f>
        <v>101</v>
      </c>
      <c r="T12" s="19"/>
      <c r="U12" s="19"/>
      <c r="V12" s="19"/>
      <c r="W12" s="19"/>
    </row>
    <row r="13" spans="1:23" x14ac:dyDescent="0.25">
      <c r="A13" s="8"/>
      <c r="B13"/>
      <c r="C13" s="8"/>
      <c r="D13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1">
        <f>B4</f>
        <v>2</v>
      </c>
      <c r="Q13" s="21" t="str">
        <f>$H$3</f>
        <v>V</v>
      </c>
      <c r="R13" s="21" t="str">
        <f t="shared" si="0"/>
        <v>2V</v>
      </c>
      <c r="S13" s="21">
        <f>IF(P13=1,101,H4)</f>
        <v>80</v>
      </c>
      <c r="T13" s="19"/>
      <c r="U13" s="19"/>
      <c r="V13" s="19"/>
      <c r="W13" s="19"/>
    </row>
    <row r="14" spans="1:23" x14ac:dyDescent="0.25">
      <c r="B14"/>
      <c r="C14" s="8"/>
      <c r="D14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1">
        <f>B5</f>
        <v>3</v>
      </c>
      <c r="Q14" s="21" t="str">
        <f>$H$3</f>
        <v>V</v>
      </c>
      <c r="R14" s="21" t="str">
        <f t="shared" si="0"/>
        <v>3V</v>
      </c>
      <c r="S14" s="21">
        <f>IF(P14=1,101,H5)</f>
        <v>83</v>
      </c>
      <c r="T14" s="19"/>
      <c r="U14" s="19"/>
      <c r="V14" s="19"/>
      <c r="W14" s="19"/>
    </row>
    <row r="15" spans="1:23" x14ac:dyDescent="0.25">
      <c r="B15"/>
      <c r="C15" s="8"/>
      <c r="D15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1">
        <f>B3</f>
        <v>1</v>
      </c>
      <c r="Q15" s="21" t="str">
        <f>$I$3</f>
        <v>SV</v>
      </c>
      <c r="R15" s="21" t="str">
        <f t="shared" si="0"/>
        <v>1SV</v>
      </c>
      <c r="S15" s="21">
        <f>IF(P15=1,101,I3)</f>
        <v>101</v>
      </c>
      <c r="T15" s="19"/>
      <c r="U15" s="19"/>
      <c r="V15" s="19"/>
      <c r="W15" s="19"/>
    </row>
    <row r="16" spans="1:23" x14ac:dyDescent="0.25">
      <c r="B16"/>
      <c r="C16" s="8"/>
      <c r="D16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1">
        <f>B4</f>
        <v>2</v>
      </c>
      <c r="Q16" s="21" t="str">
        <f>$I$3</f>
        <v>SV</v>
      </c>
      <c r="R16" s="21" t="str">
        <f t="shared" si="0"/>
        <v>2SV</v>
      </c>
      <c r="S16" s="21">
        <f>IF(P16=1,101,I4)</f>
        <v>75</v>
      </c>
      <c r="T16" s="19"/>
      <c r="U16" s="19"/>
      <c r="V16" s="19"/>
      <c r="W16" s="19"/>
    </row>
    <row r="17" spans="1:23" x14ac:dyDescent="0.25">
      <c r="A17" s="8"/>
      <c r="B17"/>
      <c r="C17" s="8"/>
      <c r="D17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1">
        <f>B5</f>
        <v>3</v>
      </c>
      <c r="Q17" s="21" t="str">
        <f>$I$3</f>
        <v>SV</v>
      </c>
      <c r="R17" s="21" t="str">
        <f t="shared" si="0"/>
        <v>3SV</v>
      </c>
      <c r="S17" s="21">
        <f>IF(P17=1,101,I5)</f>
        <v>78</v>
      </c>
      <c r="T17" s="19"/>
      <c r="U17" s="19"/>
      <c r="V17" s="19"/>
      <c r="W17" s="19"/>
    </row>
    <row r="18" spans="1:23" x14ac:dyDescent="0.25">
      <c r="A18" s="8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1">
        <f>B3</f>
        <v>1</v>
      </c>
      <c r="Q18" s="21" t="str">
        <f>$J$3</f>
        <v>U15frei</v>
      </c>
      <c r="R18" s="21" t="str">
        <f t="shared" si="0"/>
        <v>1U15frei</v>
      </c>
      <c r="S18" s="21">
        <f>IF(P18=1,101,J3)</f>
        <v>101</v>
      </c>
      <c r="T18" s="19"/>
      <c r="U18" s="19"/>
      <c r="V18" s="19"/>
      <c r="W18" s="19"/>
    </row>
    <row r="19" spans="1:23" x14ac:dyDescent="0.25">
      <c r="A19" s="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1">
        <f>B4</f>
        <v>2</v>
      </c>
      <c r="Q19" s="21" t="str">
        <f>$J$3</f>
        <v>U15frei</v>
      </c>
      <c r="R19" s="21" t="str">
        <f t="shared" si="0"/>
        <v>2U15frei</v>
      </c>
      <c r="S19" s="21">
        <f>IF(P19=1,101,J4)</f>
        <v>68</v>
      </c>
      <c r="T19" s="19"/>
      <c r="U19" s="19"/>
      <c r="V19" s="19"/>
      <c r="W19" s="19"/>
    </row>
    <row r="20" spans="1:23" x14ac:dyDescent="0.25">
      <c r="A20" s="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1">
        <f>B5</f>
        <v>3</v>
      </c>
      <c r="Q20" s="21" t="str">
        <f>$J$3</f>
        <v>U15frei</v>
      </c>
      <c r="R20" s="21" t="str">
        <f t="shared" si="0"/>
        <v>3U15frei</v>
      </c>
      <c r="S20" s="21">
        <f>IF(P20=1,101,J5)</f>
        <v>73</v>
      </c>
      <c r="T20" s="19"/>
      <c r="U20" s="19"/>
      <c r="V20" s="19"/>
      <c r="W20" s="19"/>
    </row>
    <row r="21" spans="1:23" x14ac:dyDescent="0.25">
      <c r="A21" s="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1">
        <f>B3</f>
        <v>1</v>
      </c>
      <c r="Q21" s="21" t="str">
        <f>$K$3</f>
        <v>U13frei</v>
      </c>
      <c r="R21" s="21" t="str">
        <f t="shared" ref="R21:R32" si="1">P21&amp;Q21</f>
        <v>1U13frei</v>
      </c>
      <c r="S21" s="21">
        <f>IF(P21=1,101,K3)</f>
        <v>101</v>
      </c>
      <c r="T21" s="19"/>
      <c r="U21" s="19"/>
      <c r="V21" s="19"/>
      <c r="W21" s="19"/>
    </row>
    <row r="22" spans="1:23" x14ac:dyDescent="0.25">
      <c r="A22" s="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1">
        <f>B4</f>
        <v>2</v>
      </c>
      <c r="Q22" s="21" t="str">
        <f t="shared" ref="Q22:Q23" si="2">$K$3</f>
        <v>U13frei</v>
      </c>
      <c r="R22" s="21" t="str">
        <f t="shared" si="1"/>
        <v>2U13frei</v>
      </c>
      <c r="S22" s="21">
        <f>IF(P22=1,101,K4)</f>
        <v>68</v>
      </c>
      <c r="T22" s="19"/>
      <c r="U22" s="19"/>
      <c r="V22" s="19"/>
      <c r="W22" s="19"/>
    </row>
    <row r="23" spans="1:23" x14ac:dyDescent="0.25">
      <c r="A23" s="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1">
        <f>B5</f>
        <v>3</v>
      </c>
      <c r="Q23" s="21" t="str">
        <f t="shared" si="2"/>
        <v>U13frei</v>
      </c>
      <c r="R23" s="21" t="str">
        <f t="shared" si="1"/>
        <v>3U13frei</v>
      </c>
      <c r="S23" s="21">
        <f>IF(P23=1,101,K5)</f>
        <v>73</v>
      </c>
      <c r="T23" s="19"/>
      <c r="U23" s="19"/>
      <c r="V23" s="19"/>
      <c r="W23" s="19"/>
    </row>
    <row r="24" spans="1:23" x14ac:dyDescent="0.25">
      <c r="A24" s="8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1">
        <f>B3</f>
        <v>1</v>
      </c>
      <c r="Q24" s="21" t="str">
        <f>$L$3</f>
        <v>U15aufgelegt</v>
      </c>
      <c r="R24" s="21" t="str">
        <f t="shared" si="1"/>
        <v>1U15aufgelegt</v>
      </c>
      <c r="S24" s="21">
        <f t="shared" ref="S24" si="3">IF(P24=1,101,K6)</f>
        <v>101</v>
      </c>
      <c r="T24" s="19"/>
      <c r="U24" s="19"/>
      <c r="V24" s="19"/>
      <c r="W24" s="19"/>
    </row>
    <row r="25" spans="1:23" x14ac:dyDescent="0.25">
      <c r="A25" s="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1">
        <f>B4</f>
        <v>2</v>
      </c>
      <c r="Q25" s="21" t="str">
        <f t="shared" ref="Q25:Q26" si="4">$L$3</f>
        <v>U15aufgelegt</v>
      </c>
      <c r="R25" s="21" t="str">
        <f t="shared" si="1"/>
        <v>2U15aufgelegt</v>
      </c>
      <c r="S25" s="21">
        <f>IF(P25=1,101,L4)</f>
        <v>70</v>
      </c>
      <c r="T25" s="19"/>
      <c r="U25" s="19"/>
      <c r="V25" s="19"/>
      <c r="W25" s="19"/>
    </row>
    <row r="26" spans="1:23" x14ac:dyDescent="0.25">
      <c r="A26"/>
      <c r="B26" s="22" t="s">
        <v>174</v>
      </c>
      <c r="C26" s="22" t="s">
        <v>175</v>
      </c>
      <c r="D26" s="6" t="s">
        <v>176</v>
      </c>
      <c r="E26"/>
      <c r="F26" s="19"/>
      <c r="I26" s="19"/>
      <c r="J26" s="19"/>
      <c r="K26" s="21" t="s">
        <v>174</v>
      </c>
      <c r="L26" s="21"/>
      <c r="M26" s="21"/>
      <c r="N26" s="21"/>
      <c r="O26" s="21"/>
      <c r="P26" s="21">
        <f>B5</f>
        <v>3</v>
      </c>
      <c r="Q26" s="21" t="str">
        <f t="shared" si="4"/>
        <v>U15aufgelegt</v>
      </c>
      <c r="R26" s="21" t="str">
        <f t="shared" si="1"/>
        <v>3U15aufgelegt</v>
      </c>
      <c r="S26" s="21">
        <f>IF(P26=1,101,L5)</f>
        <v>73</v>
      </c>
      <c r="T26" s="19"/>
      <c r="U26" s="19"/>
      <c r="V26" s="19"/>
      <c r="W26" s="19"/>
    </row>
    <row r="27" spans="1:23" x14ac:dyDescent="0.25">
      <c r="A27" s="24" t="s">
        <v>81</v>
      </c>
      <c r="B27" s="22">
        <v>1</v>
      </c>
      <c r="C27" s="22">
        <v>0</v>
      </c>
      <c r="D27"/>
      <c r="E27"/>
      <c r="F27" s="19"/>
      <c r="I27" s="19"/>
      <c r="J27" s="25" t="s">
        <v>81</v>
      </c>
      <c r="K27" s="21">
        <v>1</v>
      </c>
      <c r="L27" s="21"/>
      <c r="M27" s="21"/>
      <c r="N27" s="21"/>
      <c r="O27" s="21"/>
      <c r="P27" s="21">
        <f>B3</f>
        <v>1</v>
      </c>
      <c r="Q27" s="21" t="str">
        <f>$M$3</f>
        <v>U13aufgelegt</v>
      </c>
      <c r="R27" s="21" t="str">
        <f t="shared" si="1"/>
        <v>1U13aufgelegt</v>
      </c>
      <c r="S27" s="21">
        <f>IF(P27=1,101,M3)</f>
        <v>101</v>
      </c>
      <c r="T27" s="19"/>
      <c r="U27" s="19"/>
      <c r="V27" s="19"/>
      <c r="W27" s="19"/>
    </row>
    <row r="28" spans="1:23" x14ac:dyDescent="0.25">
      <c r="A28" s="8" t="s">
        <v>82</v>
      </c>
      <c r="B28" s="22">
        <v>2</v>
      </c>
      <c r="C28" s="22">
        <v>1</v>
      </c>
      <c r="D28"/>
      <c r="E28"/>
      <c r="F28" s="19"/>
      <c r="I28" s="19"/>
      <c r="J28" s="19" t="s">
        <v>67</v>
      </c>
      <c r="K28" s="21">
        <v>2</v>
      </c>
      <c r="L28" s="21"/>
      <c r="M28" s="21"/>
      <c r="N28" s="21"/>
      <c r="O28" s="21"/>
      <c r="P28" s="21">
        <f>B4</f>
        <v>2</v>
      </c>
      <c r="Q28" s="21" t="str">
        <f t="shared" ref="Q28:Q29" si="5">$M$3</f>
        <v>U13aufgelegt</v>
      </c>
      <c r="R28" s="21" t="str">
        <f t="shared" si="1"/>
        <v>2U13aufgelegt</v>
      </c>
      <c r="S28" s="21">
        <f>IF(P28=1,101,M4)</f>
        <v>70</v>
      </c>
      <c r="T28" s="19"/>
      <c r="U28" s="19"/>
      <c r="V28" s="19"/>
      <c r="W28" s="19"/>
    </row>
    <row r="29" spans="1:23" x14ac:dyDescent="0.25">
      <c r="A29" s="8" t="s">
        <v>83</v>
      </c>
      <c r="B29" s="22">
        <v>3</v>
      </c>
      <c r="C29" s="22">
        <v>3</v>
      </c>
      <c r="D29"/>
      <c r="E29"/>
      <c r="F29" s="19"/>
      <c r="I29" s="19"/>
      <c r="J29" s="19" t="s">
        <v>68</v>
      </c>
      <c r="K29" s="21">
        <v>3</v>
      </c>
      <c r="L29" s="21"/>
      <c r="M29" s="21"/>
      <c r="N29" s="21"/>
      <c r="O29" s="21"/>
      <c r="P29" s="21">
        <f>B5</f>
        <v>3</v>
      </c>
      <c r="Q29" s="21" t="str">
        <f t="shared" si="5"/>
        <v>U13aufgelegt</v>
      </c>
      <c r="R29" s="21" t="str">
        <f t="shared" si="1"/>
        <v>3U13aufgelegt</v>
      </c>
      <c r="S29" s="21">
        <f>IF(P29=1,101,M5)</f>
        <v>73</v>
      </c>
      <c r="T29" s="19"/>
      <c r="U29" s="19"/>
      <c r="V29" s="19"/>
      <c r="W29" s="19"/>
    </row>
    <row r="30" spans="1:23" x14ac:dyDescent="0.25">
      <c r="A30" s="8" t="s">
        <v>84</v>
      </c>
      <c r="B30" s="22">
        <v>4</v>
      </c>
      <c r="C30" s="22">
        <v>5</v>
      </c>
      <c r="D30"/>
      <c r="E30"/>
      <c r="F30" s="19"/>
      <c r="I30" s="19"/>
      <c r="J30" s="19"/>
      <c r="K30" s="19"/>
      <c r="L30" s="19"/>
      <c r="M30" s="19"/>
      <c r="N30" s="19"/>
      <c r="O30" s="19"/>
      <c r="P30" s="21">
        <f>B3</f>
        <v>1</v>
      </c>
      <c r="Q30" s="21" t="str">
        <f>$N$3</f>
        <v>U10aufgelegt</v>
      </c>
      <c r="R30" s="21" t="str">
        <f t="shared" si="1"/>
        <v>1U10aufgelegt</v>
      </c>
      <c r="S30" s="21">
        <f>IF(P30=1,101,N3)</f>
        <v>101</v>
      </c>
      <c r="T30" s="19"/>
      <c r="U30" s="19"/>
      <c r="V30" s="19"/>
      <c r="W30" s="19"/>
    </row>
    <row r="31" spans="1:23" x14ac:dyDescent="0.25">
      <c r="A31" s="8" t="s">
        <v>86</v>
      </c>
      <c r="B31" s="22">
        <v>5</v>
      </c>
      <c r="C31" s="22">
        <v>1</v>
      </c>
      <c r="D31"/>
      <c r="E31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1">
        <f>B4</f>
        <v>2</v>
      </c>
      <c r="Q31" s="21" t="str">
        <f t="shared" ref="Q31:Q32" si="6">$N$3</f>
        <v>U10aufgelegt</v>
      </c>
      <c r="R31" s="21" t="str">
        <f t="shared" si="1"/>
        <v>2U10aufgelegt</v>
      </c>
      <c r="S31" s="21">
        <f>IF(P31=1,101,N4)</f>
        <v>70</v>
      </c>
      <c r="T31" s="19"/>
      <c r="U31" s="19"/>
      <c r="V31" s="19"/>
      <c r="W31" s="19"/>
    </row>
    <row r="32" spans="1:23" x14ac:dyDescent="0.25">
      <c r="A32" s="8" t="s">
        <v>85</v>
      </c>
      <c r="B32" s="22">
        <v>6</v>
      </c>
      <c r="C32" s="22">
        <v>3</v>
      </c>
      <c r="D32"/>
      <c r="E32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1">
        <f>B5</f>
        <v>3</v>
      </c>
      <c r="Q32" s="21" t="str">
        <f t="shared" si="6"/>
        <v>U10aufgelegt</v>
      </c>
      <c r="R32" s="21" t="str">
        <f t="shared" si="1"/>
        <v>3U10aufgelegt</v>
      </c>
      <c r="S32" s="21">
        <f>IF(P32=1,101,N5)</f>
        <v>73</v>
      </c>
      <c r="T32" s="19"/>
      <c r="U32" s="19"/>
      <c r="V32" s="19"/>
      <c r="W32" s="19"/>
    </row>
    <row r="33" spans="1:23" x14ac:dyDescent="0.25"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1"/>
      <c r="Q33" s="21"/>
      <c r="R33" s="21"/>
      <c r="S33" s="21"/>
      <c r="T33" s="19"/>
      <c r="U33" s="19"/>
      <c r="V33" s="19"/>
      <c r="W33" s="19"/>
    </row>
    <row r="34" spans="1:23" x14ac:dyDescent="0.25"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1"/>
      <c r="Q34" s="21"/>
      <c r="R34" s="21"/>
      <c r="S34" s="21"/>
      <c r="T34" s="19"/>
      <c r="U34" s="19"/>
      <c r="V34" s="19"/>
      <c r="W34" s="19"/>
    </row>
    <row r="35" spans="1:23" x14ac:dyDescent="0.25"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1"/>
      <c r="Q35" s="21"/>
      <c r="R35" s="21"/>
      <c r="S35" s="21"/>
      <c r="T35" s="19"/>
      <c r="U35" s="19"/>
      <c r="V35" s="19"/>
      <c r="W35" s="19"/>
    </row>
    <row r="36" spans="1:23" x14ac:dyDescent="0.25"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1"/>
      <c r="Q36" s="21"/>
      <c r="R36" s="21"/>
      <c r="S36" s="21"/>
      <c r="T36" s="19"/>
      <c r="U36" s="19"/>
      <c r="V36" s="19"/>
      <c r="W36" s="19"/>
    </row>
    <row r="37" spans="1:23" ht="17.399999999999999" x14ac:dyDescent="0.3">
      <c r="A37" s="10" t="s">
        <v>15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21"/>
      <c r="Q37" s="21"/>
      <c r="R37" s="21"/>
      <c r="S37" s="21"/>
      <c r="T37" s="19"/>
      <c r="U37" s="19"/>
      <c r="V37" s="19"/>
      <c r="W37" s="19"/>
    </row>
    <row r="38" spans="1:23" x14ac:dyDescent="0.25"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21">
        <f>B5</f>
        <v>3</v>
      </c>
      <c r="Q38" s="19"/>
      <c r="R38" s="19"/>
      <c r="S38" s="19"/>
      <c r="T38" s="19"/>
      <c r="U38" s="19"/>
      <c r="V38" s="19"/>
      <c r="W38" s="19"/>
    </row>
    <row r="39" spans="1:23" x14ac:dyDescent="0.25">
      <c r="A39" s="9" t="s">
        <v>16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1:23" x14ac:dyDescent="0.25"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1:23" x14ac:dyDescent="0.25"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1:23" x14ac:dyDescent="0.25"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</row>
    <row r="45" spans="1:23" ht="17.399999999999999" x14ac:dyDescent="0.3">
      <c r="A45" s="10" t="s">
        <v>28</v>
      </c>
    </row>
    <row r="46" spans="1:23" x14ac:dyDescent="0.25">
      <c r="A46" s="9" t="s">
        <v>29</v>
      </c>
      <c r="B46" s="9">
        <v>1</v>
      </c>
    </row>
    <row r="47" spans="1:23" x14ac:dyDescent="0.25">
      <c r="A47" s="9" t="s">
        <v>30</v>
      </c>
      <c r="B47" s="9">
        <v>2</v>
      </c>
    </row>
    <row r="48" spans="1:23" x14ac:dyDescent="0.25">
      <c r="A48" s="9" t="s">
        <v>31</v>
      </c>
      <c r="B48" s="9">
        <v>3</v>
      </c>
    </row>
    <row r="53" spans="1:3" ht="17.399999999999999" x14ac:dyDescent="0.3">
      <c r="A53" s="10" t="s">
        <v>28</v>
      </c>
    </row>
    <row r="54" spans="1:3" x14ac:dyDescent="0.25">
      <c r="A54" t="s">
        <v>50</v>
      </c>
      <c r="B54" s="9">
        <v>1</v>
      </c>
    </row>
    <row r="55" spans="1:3" x14ac:dyDescent="0.25">
      <c r="A55" t="s">
        <v>51</v>
      </c>
      <c r="B55" s="9">
        <v>2</v>
      </c>
    </row>
    <row r="56" spans="1:3" x14ac:dyDescent="0.25">
      <c r="A56" s="11" t="s">
        <v>102</v>
      </c>
      <c r="B56" s="9">
        <v>3</v>
      </c>
    </row>
    <row r="57" spans="1:3" x14ac:dyDescent="0.25">
      <c r="A57" t="s">
        <v>53</v>
      </c>
      <c r="B57">
        <v>4</v>
      </c>
      <c r="C57"/>
    </row>
    <row r="58" spans="1:3" x14ac:dyDescent="0.25">
      <c r="A58" t="s">
        <v>52</v>
      </c>
      <c r="B58">
        <v>5</v>
      </c>
      <c r="C58"/>
    </row>
    <row r="64" spans="1:3" x14ac:dyDescent="0.25">
      <c r="A64" t="s">
        <v>140</v>
      </c>
    </row>
    <row r="65" spans="1:1" x14ac:dyDescent="0.25">
      <c r="A65" t="s">
        <v>144</v>
      </c>
    </row>
    <row r="66" spans="1:1" x14ac:dyDescent="0.25">
      <c r="A66" t="s">
        <v>145</v>
      </c>
    </row>
  </sheetData>
  <mergeCells count="1">
    <mergeCell ref="E2:I2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4</vt:i4>
      </vt:variant>
    </vt:vector>
  </HeadingPairs>
  <TitlesOfParts>
    <vt:vector size="13" baseType="lpstr">
      <vt:lpstr>Anweisung</vt:lpstr>
      <vt:lpstr>Muster</vt:lpstr>
      <vt:lpstr>Abrechnung</vt:lpstr>
      <vt:lpstr>Zusammenfassung</vt:lpstr>
      <vt:lpstr>Resultate</vt:lpstr>
      <vt:lpstr>Resultate 5farbig</vt:lpstr>
      <vt:lpstr>LKSV-Daten</vt:lpstr>
      <vt:lpstr>LKSV-5Passen</vt:lpstr>
      <vt:lpstr>Daten</vt:lpstr>
      <vt:lpstr>'LKSV-5Passen'!Druckbereich</vt:lpstr>
      <vt:lpstr>'LKSV-Daten'!Druckbereich</vt:lpstr>
      <vt:lpstr>Resultate!Druckbereich</vt:lpstr>
      <vt:lpstr>'Resultate 5farbig'!Druckbereich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zimmermann</dc:creator>
  <cp:lastModifiedBy>René Achermann</cp:lastModifiedBy>
  <cp:lastPrinted>2012-08-11T09:01:19Z</cp:lastPrinted>
  <dcterms:created xsi:type="dcterms:W3CDTF">2009-09-20T17:49:06Z</dcterms:created>
  <dcterms:modified xsi:type="dcterms:W3CDTF">2024-03-04T16:08:24Z</dcterms:modified>
</cp:coreProperties>
</file>